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2109c6183126ff61/ARHIVA TEKSTOVI/2022/02-22-SPORTSKO IGRALIŠTE ZELINA/"/>
    </mc:Choice>
  </mc:AlternateContent>
  <xr:revisionPtr revIDLastSave="9" documentId="8_{739A65BE-C55A-42D5-85DD-CE6F8F0E32AF}" xr6:coauthVersionLast="47" xr6:coauthVersionMax="47" xr10:uidLastSave="{302FF2D1-7D58-4969-8CF0-A5B3198BB1D7}"/>
  <bookViews>
    <workbookView xWindow="-120" yWindow="-120" windowWidth="29040" windowHeight="15840" firstSheet="1" activeTab="1" xr2:uid="{00000000-000D-0000-FFFF-FFFF00000000}"/>
  </bookViews>
  <sheets>
    <sheet name="NASLOVNICA - GRAĐ.-OBRT. RADOVI" sheetId="2" r:id="rId1"/>
    <sheet name="TROŠKOVNIK GRAĐ- OBRT. RADOVA" sheetId="3" r:id="rId2"/>
    <sheet name="NASLOVNICA - ELEKTRO" sheetId="4" r:id="rId3"/>
    <sheet name="Troškovnik ELEKTRO" sheetId="5" r:id="rId4"/>
    <sheet name="REKAPITULACIJA" sheetId="6" r:id="rId5"/>
  </sheets>
  <definedNames>
    <definedName name="_xlnm.Print_Area" localSheetId="2">'NASLOVNICA - ELEKTRO'!$A$1:$F$59</definedName>
    <definedName name="_xlnm.Print_Area" localSheetId="0">'NASLOVNICA - GRAĐ.-OBRT. RADOVI'!$A$1:$F$8</definedName>
    <definedName name="_xlnm.Print_Area" localSheetId="1">'TROŠKOVNIK GRAĐ- OBRT. RADOVA'!$A$1:$G$130</definedName>
    <definedName name="_xlnm.Print_Titles" localSheetId="2">'NASLOVNICA - ELEKTRO'!$1:$8</definedName>
    <definedName name="_xlnm.Print_Titles" localSheetId="3">'Troškovnik ELEKTRO'!$1:$12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5" l="1"/>
  <c r="E5" i="5"/>
  <c r="E7" i="5"/>
  <c r="E8" i="5"/>
  <c r="F56" i="5"/>
  <c r="E57" i="5" s="1"/>
  <c r="E145" i="5" s="1"/>
  <c r="F61" i="5"/>
  <c r="D63" i="5"/>
  <c r="F63" i="5" s="1"/>
  <c r="F65" i="5"/>
  <c r="D67" i="5"/>
  <c r="F67" i="5" s="1"/>
  <c r="D69" i="5"/>
  <c r="F69" i="5" s="1"/>
  <c r="D71" i="5"/>
  <c r="F71" i="5"/>
  <c r="D73" i="5"/>
  <c r="F73" i="5" s="1"/>
  <c r="F75" i="5"/>
  <c r="F77" i="5"/>
  <c r="F79" i="5"/>
  <c r="F81" i="5"/>
  <c r="F83" i="5"/>
  <c r="F85" i="5"/>
  <c r="F91" i="5"/>
  <c r="F96" i="5"/>
  <c r="F98" i="5"/>
  <c r="F100" i="5"/>
  <c r="F102" i="5"/>
  <c r="F104" i="5"/>
  <c r="F106" i="5"/>
  <c r="F108" i="5"/>
  <c r="F110" i="5"/>
  <c r="F125" i="5"/>
  <c r="E126" i="5" s="1"/>
  <c r="E151" i="5" s="1"/>
  <c r="B145" i="5"/>
  <c r="B147" i="5"/>
  <c r="B149" i="5"/>
  <c r="B151" i="5"/>
  <c r="F111" i="5" l="1"/>
  <c r="F126" i="5" s="1"/>
  <c r="E111" i="5"/>
  <c r="E149" i="5" s="1"/>
  <c r="D89" i="5"/>
  <c r="F89" i="5" s="1"/>
  <c r="D87" i="5"/>
  <c r="F87" i="5" s="1"/>
  <c r="F27" i="3"/>
  <c r="F30" i="3"/>
  <c r="F33" i="3"/>
  <c r="F34" i="3"/>
  <c r="F35" i="3"/>
  <c r="F38" i="3"/>
  <c r="F41" i="3"/>
  <c r="F44" i="3"/>
  <c r="F47" i="3"/>
  <c r="F50" i="3"/>
  <c r="F57" i="3"/>
  <c r="F58" i="3"/>
  <c r="F59" i="3"/>
  <c r="F60" i="3"/>
  <c r="F63" i="3"/>
  <c r="F64" i="3"/>
  <c r="F65" i="3"/>
  <c r="F73" i="3"/>
  <c r="F76" i="3"/>
  <c r="F79" i="3"/>
  <c r="F82" i="3"/>
  <c r="F85" i="3"/>
  <c r="F88" i="3"/>
  <c r="F91" i="3"/>
  <c r="F94" i="3"/>
  <c r="F97" i="3"/>
  <c r="F100" i="3"/>
  <c r="F103" i="3"/>
  <c r="F106" i="3"/>
  <c r="F112" i="3"/>
  <c r="F115" i="3"/>
  <c r="F116" i="3"/>
  <c r="F118" i="3"/>
  <c r="A124" i="3"/>
  <c r="B124" i="3"/>
  <c r="A125" i="3"/>
  <c r="B125" i="3"/>
  <c r="A126" i="3"/>
  <c r="B126" i="3"/>
  <c r="A127" i="3"/>
  <c r="B127" i="3"/>
  <c r="F67" i="3" l="1"/>
  <c r="F125" i="3" s="1"/>
  <c r="F120" i="3"/>
  <c r="F127" i="3" s="1"/>
  <c r="F108" i="3"/>
  <c r="F126" i="3" s="1"/>
  <c r="F52" i="3"/>
  <c r="F124" i="3" s="1"/>
  <c r="E92" i="5"/>
  <c r="E147" i="5" s="1"/>
  <c r="E153" i="5" s="1"/>
  <c r="F7" i="6" s="1" a="1"/>
  <c r="F7" i="6" s="1"/>
  <c r="F129" i="3" l="1"/>
  <c r="F6" i="6" s="1"/>
  <c r="F10" i="6" l="1"/>
  <c r="F11" i="6" l="1"/>
  <c r="F12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<sst xmlns="http://schemas.openxmlformats.org/spreadsheetml/2006/main" count="367" uniqueCount="230">
  <si>
    <r>
      <t xml:space="preserve">_________________________________________________________________________
</t>
    </r>
    <r>
      <rPr>
        <sz val="7"/>
        <color indexed="8"/>
        <rFont val="Arial Narrow"/>
        <family val="2"/>
        <charset val="238"/>
      </rPr>
      <t>RENOVA D.O.O.,RUŽIČNJAK 16,  10000 ZAGREB, HRVATSKA,  TEL.   01 46 67-409, MOB.098/220 434</t>
    </r>
  </si>
  <si>
    <t xml:space="preserve">INVESTITOR:
GRAĐEVINA:
LOKACIJA : 
BR.TEH.DN.:
</t>
  </si>
  <si>
    <t xml:space="preserve">Grad Sveti Ivan Zelina
Trg Ante Starčevića  12 
Sveti Ivan Zelina, OIB: 49654336134 
REKONSTRUKCIJA, UREĐENJE I OPREMANJE
SPORTSKOG PARKA 
Grad  Sveti Ivan Zelina 
dio kč.br.75/2, ko Zelina
02/22
</t>
  </si>
  <si>
    <t>TROŠKOVNIK GRAĐEVINSKO OBRTNIČKIH RADOVA I OPREME</t>
  </si>
  <si>
    <t>IZRADILA:
GLAVNI
PROJEKTANT
SURADNIK:
PROKURIST:</t>
  </si>
  <si>
    <t>"RENOVA",d.o.o.
ZAGREB,Ružičnjak 16
OIB: 47707696151
Jagoda   Renuša , d.i.a.
ovlašteni arhitektIca
Irena Vojta Crvenka, d.i.a.
Jagoda Renuša, d.i.a.
ovlašteni arhitekt
U ZAGREBU, ožujak  2022.</t>
  </si>
  <si>
    <t xml:space="preserve">                            Trg Ante Starčevića  12 </t>
  </si>
  <si>
    <t>SVEUKUPNO:</t>
  </si>
  <si>
    <t>REKAPITULACIJA</t>
  </si>
  <si>
    <t>OSTALI RADOVI UKUPNO:</t>
  </si>
  <si>
    <t>IV.</t>
  </si>
  <si>
    <t>m2</t>
  </si>
  <si>
    <t>Ručna sjetva sjemena trave, 4 dkg/m2, uključivo:
-priprema tla frezanjem i finim ručnim planiranjem
-dobava travne smjese propisane klijavosti i garantirane čistoće
-ručno ježanje i valjanje sa drvenim valjkom
U cijenu uključen sav rad, materijal, alat i pribor.</t>
  </si>
  <si>
    <t>3.</t>
  </si>
  <si>
    <t>kom</t>
  </si>
  <si>
    <t>betonska ploča 60 x 40 x 8 cm, težine 42,2 kg/kom, boja bazalt siva
-kvarcna glatka površina
-otpornost na smrzavanje i sol za posipavanje</t>
  </si>
  <si>
    <t>betonska ploča 120 x 40 x 10 cm, težine 109 kg/kom, boja granitno siva
-prana površina prirodnog izgleda s udjelom zrnaca prirodnog kamena
-pojačana izdržljivost i otpornost na habanje
-otpornost na smrzavanje i sol za posipavanje</t>
  </si>
  <si>
    <t xml:space="preserve">Dobava i ugradnja betonskih ploča na pristupne staze, prema projektu. U cijenu uključen sav rad, materijal, alat i pribor.
</t>
  </si>
  <si>
    <t>1.</t>
  </si>
  <si>
    <t xml:space="preserve">  </t>
  </si>
  <si>
    <t>OSTALI RADOVI</t>
  </si>
  <si>
    <t>DOBAVE I UGRADNJE UKUPNO:</t>
  </si>
  <si>
    <t>III.</t>
  </si>
  <si>
    <t>Dobava, doprema i montaža polukružne klupe, dimenzija 302x63 prema nacrtima,  Nosač izrađenim od cijevi kvadratnog presjeka 50 x 100 mm, debljine 3 mm, pocinčane i plastificirane. Sjedala su izrađena od pocinčane i plastificirane čelične mreže preko okvira od pocinčane i plastificirane cijevi Ø20.
Sve prema nacrtima glavnog projekta, oprema broj 12.
Uključivo sav rad, materijal, alat i pribor.</t>
  </si>
  <si>
    <t>12.</t>
  </si>
  <si>
    <t>Dobava, doprema i montaža samostojeće kante za otpatke, s nosačem izrađenim od čelične cijevi Ø50 mm, visine 900 mm i kantom Ø300 mm visine 390 mm izrađenom od čeličnog lima. Svi djelovi su zaštićeni temeljnim premazom i lakirani efekt lakom crne boje. Koš se turbo vijcima učvršćuje za betonsku podlogu ili na kulir ploču.
Sve prema uputama proizvođača i nacrtima glavnog projekta, oprema oznake 11.
Uključivo sav rad, materijal, alat i pribor.</t>
  </si>
  <si>
    <t>11.</t>
  </si>
  <si>
    <t>Dobava, doprema i montaža predgotovljene dvostruke sprave za potisak nogama kao DOUBLE LEG PRESS - EXCLUSIVE LINE ili jednako vrijedno, tlocrtnih dimenzija 50 x 157 cm.
Izrađena od čeličnih cijevi kvadratnog presjeka 120 x 120 mm, debljine 3 mm, metaliziranih i lakiranih, cijevi kvadratnog presjeka 45 x 45 mm debljine 3 mm, metaliziranih i lakiranih, dvobojnog polietilena debljine 15 mm, s kugličnim ležajevima kružnog presjeka 60 mm, debljine 8 mm i stopom za učvršćivanje od metaliziranog i lakiranog lima debljine 10 mm.
Spajanje pomoću čeličnih matica i ravnih podloški na M12 "L" vijke koji su prethodno usidreni u betonske temelje. Po učvršćivanju postaviti zaštitne kapice na krajeve vijaka radi sprječavanja mogućih posjekotina korisnika.
Sve prema uputama proizvođača i nacrtima glavnog projekta, oprema broj 10.
Uključivo sav rad, materijal, alat i pribor.</t>
  </si>
  <si>
    <t>10.</t>
  </si>
  <si>
    <t>Dobava, doprema i montaža predgotovljene sprave za slobodni čučanj kao FREE SQUAT MACHINE - EXCLUSIVE LINE ili jednako vrijedno, tlocrtnih dimenzija 73 x 142 cm.
Izrađena od čeličnih cijevi kvadratnog presjeka 120 x 120 mm, debljine 3 mm, metaliziranih i lakiranih, cijevi kvadratnog presjeka 45 x 45 mm debljine 3 mm, metaliziranih i lakiranih, dvobojnog polietilena debljine 15 mm, s kugličnim ležajevima kružnog presjeka 60 mm, debljine 8 mm i stopom za učvršćivanje od metaliziranog i lakiranog lima debljine 10 mm.
Spajanje pomoću čeličnih matica i ravnih podloški na M12 "L" vijke koji su prethodno usidreni u betonske temelje. Po učvršćivanju postaviti zaštitne kapice na krajeve vijaka radi sprječavanja mogućih posjekotina korisnika.
Sve prema uputama proizvođača i nacrtima glavnog projekta, oprema broj 9.
Uključivo sav rad, materijal, alat i pribor.</t>
  </si>
  <si>
    <t>9.</t>
  </si>
  <si>
    <t>Dobava, doprema i montaža predgotovljene dvostruke sprave za vježbanje "Klupa za trbušnjake i hiperekstenzija" kao SIT UP BENCH + IPEREXTENSION – EXCLUSIE LINE ili jednako vrijedno, tlocrtnih dimenzija 102 x 139 cm.
Izrađena od čeličnih cijevi kvadratnog presjeka 120 x 120 mm, debljine 3 mm, metaliziranih i lakiranih, cijevi kvadratnog presjeka 45 x 45 mm debljine 3 mm, metaliziranih i lakiranih, dvobojnog polietilena debljine 15 mm, s kugličnim ležajevima kružnog presjeka 60 mm, debljine 8 mm i stopom za učvršćivanje od metaliziranog i lakiranog lima debljine 10 mm.
Spajanje pomoću čeličnih matica i ravnih podloški na M12 "L" vijke koji su prethodno usidreni u betonske temelje. Po učvršćivanju postaviti zaštitne kapice na krajeve vijaka radi sprječavanja mogućih posjekotina korisnika.
Sve prema uputama proizvođača i nacrtima glavnog projekta, oprema broj 8.
Uključivo sav rad, materijal, alat i pribor.</t>
  </si>
  <si>
    <t>Dobava, doprema i montaža predgotovljene sprave za vježbanje ruku kao ARMS MACHINE - EXCLUSIVE LINE ili jednako vrijedno, tlocrtnih dimenzija 71 x 88 cm.
Izrađena od čeličnih cijevi kvadratnog presjeka 120 x 120 mm, debljine 3 mm, metaliziranih i lakiranih, cijevi kvadratnog presjeka 45 x 45 mm debljine 3 mm, metaliziranih i lakiranih, dvobojnog polietilena debljine 15 mm, s kugličnim ležajevima kružnog presjeka 60 mm, debljine 8 mm i stopom za učvršćivanje od metaliziranog i lakiranog lima debljine 10 mm.
Spajanje pomoću čeličnih matica i ravnih podloški na M12 "L" vijke koji su prethodno usidreni u betonske temelje. Po učvršćivanju postaviti zaštitne kapice na krajeve vijaka radi sprječavanja mogućih posjekotina korisnika.
Sve prema uputama proizvođača i nacrtima glavnog projekta, oprema broj 7.
Uključivo sav rad, materijal, alat i pribor.</t>
  </si>
  <si>
    <t>7.</t>
  </si>
  <si>
    <t>Dobava, doprema i montaža predgotovljene sprave za potisak ramena kao SHOULDER PRESS - EXCLUSIVE LINE ili jednako vrijedno, tlocrtnih dimenzija 97 x 131 cm.
Izrađena od čeličnih cijevi kvadratnog presjeka 120 x 120 mm, debljine 3 mm, metaliziranih i lakiranih, cijevi kvadratnog presjeka 45 x 45 mm debljine 3 mm, metaliziranih i lakiranih, dvobojnog polietilena debljine 15 mm, s kugličnim ležajevima kružnog presjeka 60 mm, debljine 8 mm i stopom za učvršćivanje od metaliziranog i lakiranog lima debljine 10 mm.
Spajanje pomoću čeličnih matica i ravnih podloški na M12 "L" vijke koji su prethodno usidreni u betonske temelje. Po učvršćivanju postaviti zaštitne kapice na krajeve vijaka radi sprječavanja mogućih posjekotina korisnika.
Sve prema uputama proizvođača i nacrtima glavnog projekta, oprema broj 6.
Uključivo sav rad, materijal, alat i pribor.</t>
  </si>
  <si>
    <t>Dobava, doprema i montaža predgotovljene sprave za veslanje kao ROWER MACHINE - EXCLUSIVE LINE ili jednako vrijedno, tlocrtnih dimenzija 65 x 142 cm.
Izrađena od čeličnih cijevi kvadratnog presjeka 120 x 120 mm, debljine 3 mm, metaliziranih i lakiranih, cijevi kvadratnog presjeka 45 x 45 mm debljine 3 mm, metaliziranih i lakiranih, dvobojnog polietilena debljine 15 mm, s kugličnim ležajevima kružnog presjeka 60 mm, debljine 8 mm i stopom za učvršćivanje od metaliziranog i lakiranog lima debljine 10 mm.
Spajanje pomoću čeličnih matica i ravnih podloški na M12 "L" vijke koji su prethodno usidreni u betonske temelje. Po učvršćivanju postaviti zaštitne kapice na krajeve vijaka radi sprječavanja mogućih posjekotina korisnika.
Sve prema uputama proizvođača i nacrtima glavnog projekta, oprema broj 5.
Uključivo sav rad, materijal, alat i pribor.</t>
  </si>
  <si>
    <t>5.</t>
  </si>
  <si>
    <t>Dobava, doprema i montaža predgotovljene dvostruke sprave za vježbanje "Potisak prsa i lateralna sprava" kao CHEST PRESS + LAT MACHINE - EXCLUSIVE LINE ili jednako vrijedno, tlocrtnih dimenzija 84 x 211 cm.
Izrađena od čeličnih cijevi kvadratnog presjeka 120 x 120 mm, debljine 3 mm, metaliziranih i lakiranih, cijevi kvadratnog presjeka 45 x 45 mm debljine 3 mm, metaliziranih i lakiranih, dvobojnog polietilena debljine 15 mm, s kugličnim ležajevima kružnog presjeka 60 mm, debljine 8 mm i stopom za učvršćivanje od metaliziranog i lakiranog lima debljine 10 mm.
Spajanje pomoću čeličnih matica i ravnih podloški na M12 "L" vijke koji su prethodno usidreni u betonske temelje. Po učvršćivanju postaviti zaštitne kapice na krajeve vijaka radi sprječavanja mogućih posjekotina korisnika.
Sve prema uputama proizvođača i nacrtima glavnog projekta, oprema broj 4.
Uključivo sav rad, materijal, alat i pribor.</t>
  </si>
  <si>
    <t>4.</t>
  </si>
  <si>
    <t>Dobava i ugradnja sprave za vježbanje "Steper" kao STEP MACHINE - EXCLUSIVE LINE ili jednako vrijedno, tlocrtnih dimenzija 61 x 87 cm.
Izrađena od čeličnih cijevi kvadratnog presjeka 120 x 120 mm, debljine 3 mm, metaliziranih i lakiranih, cijevi kvadratnog presjeka 45 x 45 mm debljine 3 mm, metaliziranih i lakiranih, dvobojnog polietilena debljine 15 mm, s kugličnim ležajevima kružnog presjeka 60 mm, debljine 8 mm i stopom za učvršćivanje od metaliziranog i lakiranog lima debljine 10 mm.
Spajanje pomoću čeličnih matica i ravnih podloški na M12 "L" vijke koji su prethodno usidreni u betonske temelje. Po učvršćivanju postaiti zaštitne kapice na krajeve vijaka.
Sve prema uputama proizvođača i nacrtima glavnog projekta, oprema broj 3.
Uključivo sav rad, materijal, alat i pribor.</t>
  </si>
  <si>
    <t>Dobava, doprema i montaža predgotovljene eliptične sprave za vježbanje kao ELLITTICA - EXCLUSIVE LINE ili jednako vrijedno, tlocrtnih dimenzija 55 x 148 cm.
Izrađena od čeličnih cijevi kvadratnog presjeka 120 x 120 mm, debljine 3 mm, metaliziranih i lakiranih, cijevi kvadratnog presjeka 45 x 45 mm debljine 3 mm, metaliziranih i lakiranih, dvobojnog polietilena debljine 15 mm, s kugličnim ležajevima kružnog presjeka 60 mm, debljine 8 mm i stopom za učvršćivanje od metaliziranog i lakiranog lima debljine 10 mm.
Spajanje pomoću čeličnih matica i ravnih podloški na M12 "L" vijke koji su prethodno usidreni u betonske temelje. Po učvršćivanju postaviti zaštitne kapice na krajeve vijaka radi sprječavanja mogućih posjekotina korisnika..
Sve prema uputama proizvođača i nacrtima glavnog projekta, oprema broj 2.
Uključivo sav rad, materijal, alat i pribor.</t>
  </si>
  <si>
    <t>2.</t>
  </si>
  <si>
    <t>Dobava, doprema i montaža predgotovljene dvostruke sprave za vježbanje "Dvostruki ležeći bicikl" kao DOUBLE RECUMBENT BIKE - EXCLUSIVE LINE ili jednako vrijedno, tlocrtnih dimenzija 102 x 152 cm.
Izrađena od čeličnih cijevi kvadratnog presjeka 120 x 120 mm, debljine 3 mm, metaliziranih i lakiranih, cijevi kvadratnog presjeka 45 x 45 mm debljine 3 mm, metaliziranih i lakiranih, i dvobojnog polietilena debljine 15 mm, s kugličnim ležajevima kružnog presjeka 60 mm, debljine 8 mm i stopom za učvršćivanje od metaliziranog i lakiranog lima debljine 10 mm.
Spajanje pomoću čeličnih matica i ravnih podloški na M12 "L" vijke koji su prethodno usidreni u betonske temelje. Po učvršćivanju postaviti zaštitne kapice na krajeve vijaka radi sprječavanja mogućih posjekotina korisnika.
Sve prema uputama proizvođača i nacrtima glavnog projekta, oprema broj 1.
Uključivo sav rad, materijal, alat i pribor.</t>
  </si>
  <si>
    <t>OPREMA</t>
  </si>
  <si>
    <t xml:space="preserve">DOBAVE I UGRADNJE
</t>
  </si>
  <si>
    <t>BETONSKI RADOVI UKUPNO:</t>
  </si>
  <si>
    <t>II.</t>
  </si>
  <si>
    <t>m3</t>
  </si>
  <si>
    <t>plato R 210 cm 7 kom</t>
  </si>
  <si>
    <t>plato R 300 cm 1 kom</t>
  </si>
  <si>
    <t>plato R 400 cm 1 kom</t>
  </si>
  <si>
    <t>Izrada armiranobetonske ploče platoa debljine 20 cm u čeličnom okviru, sa rubom protiv smrzavanja. Beton C 20/25.  Armiranje mrežom Q 257-B500B. Mrežu  povezati s armaturom za rubno zadebljanje protiv smrzavanja. Gornju površinu betonske ploče izvesti konusno, u padu od 1 %, uz fino zaglađivanje površine.U beton dodati sredstvo za vodonepropusnist.   Uključivo sav rad, materijal, alat i pribor.</t>
  </si>
  <si>
    <t>dim.133x60x80 cm, 1 kom</t>
  </si>
  <si>
    <t>dim.122x60x80 cm, 1 kom</t>
  </si>
  <si>
    <t>dim.60x60x80 cm, 11 kom</t>
  </si>
  <si>
    <t>dim.30x30x40 cm, 1 kom</t>
  </si>
  <si>
    <t>Izrada armiranobetonskih  temelja za sprave, rasvjetni stup i kante za otpatke, dimenzija prema nacrtima. Beton C 20/25. 
Pri betoniranju ugraditi M12 "L" vijke koji služe kao sidra za sprave i svjetiljku. Vijke ugraditi pomoću predloška, prema uputama proizvođača. Površinu betona zagladiti i provjeriti jesu li sidra ispravno postavljena u beton prije nego što se stvrdne: moraju biti horizontalna i u ravnini s ostalim temeljima i sidrima.
Uključivo sav rad, materijal alat i pribor.</t>
  </si>
  <si>
    <t>BETONSKI RADOVI</t>
  </si>
  <si>
    <t>ZEMLJANI RADOVI UKUPNO:</t>
  </si>
  <si>
    <t>I.</t>
  </si>
  <si>
    <t xml:space="preserve">Odvoz viška zemlje i nasipnog materijala na deponij do 10 km udaljenosti. Obračun po m3.
</t>
  </si>
  <si>
    <t xml:space="preserve">Razastiranje i planiranje zemlje iskopa po okolnom terenu za poravnavanje uz rubnjake i okna, te između betonskih ploča pristupnih staza. Obračun po m3.
</t>
  </si>
  <si>
    <t>8.</t>
  </si>
  <si>
    <t>Izrada posteljice tucanikom granulacije 0/8, ispod betonskih ploča na pristupnim stazama,. Debljina sloja uvaljanog i nabijenog kamenog materijala 5 cm, obavezno ispitivanje i izdavanje atesta.</t>
  </si>
  <si>
    <t>Izrada posteljice tucanikom granulacije 0/8, ispod površine platoa, povrh nabijenog tucanika iz prethodne stavke. Debljina sloja uvaljanog i nabijenog kamenog materijala 15 cm,  obavezno ispitivanje i izdavanje atesta.</t>
  </si>
  <si>
    <t>Izrada posteljice tucanikom granulacije 0/32, ispod površine platoa. Debljina sloja uvaljanog i nabijenog kamenog materijala 15 cm, uvaljanost prema zahtjevu 
 EV2 = 30,0 Mpa, obavezno ispitivanje i izdavanje atesta.</t>
  </si>
  <si>
    <t>dim.133x60x30 cm, 1 kom</t>
  </si>
  <si>
    <t>dim.122x60x30 cm, 1 kom</t>
  </si>
  <si>
    <t>dim.60x60x30cm, 11 kom</t>
  </si>
  <si>
    <t>Ručni iskop za betonske temeljne  stope sprava  i rasvjete, do kote -80 cm u odnosu na kotu prirodnog terena. U cijenu uključen sav rad, alat sa utovarom na kamion i odvozom do 10 km.</t>
  </si>
  <si>
    <t>Skidanje slojeva zemlje i humusa u zoni prirodnog terena pristupnih staza, dubine 15 cm prema projektu Izravnavanje terena ispod staza do kote -15 cm u odnosu na prirodni teren ispod bet.opločnika, prema projektu, kao pripremu za tucanik. U cijenu uključen sav rad, alat sa utovarom na kamion i odvozom do 10 km.</t>
  </si>
  <si>
    <t>Skidanje slojeva zemlje i humusa u zoni prirodnog terena ispod platoa za sprave, dubine 50 cm prema projektu. Izravnavanje terena ispod platoa do kote -50 cm u odnosu na prirodni teren , prema projektu, kao pripremu za tucanik. U cijenu uključen sav rad, alat sa utovarom na kamion i odvozom do 10 km.</t>
  </si>
  <si>
    <t>ZEMLJANI RADOVI</t>
  </si>
  <si>
    <t>Za eventualne štete uzrokovane neodgovornim ili nestručnim radom, odgovara Izvoditelj radova te ih je obavezan nadoknaditi Investitoru.</t>
  </si>
  <si>
    <t xml:space="preserve">Prije početka radova, Izvoditelj radova je dužan osigurati radilište i obavezno primjenjivati sve mjere zaštite na radu za sredstva rada (atestirana) i radnike (zaštitne kacige, zaštitna obuća i sl.). </t>
  </si>
  <si>
    <t>Ponuđač radova mora ponuditi sve stavke iz ovog troškovnika. Ukoliko neke od stavki ne nudi ili predlaže alternativu, to u svojoj ponudi mora posebno naglasiti.</t>
  </si>
  <si>
    <t>Za sve eventualne primjedbe u pogledu izvođenja i troškovnika, obratiti se projektantu, prije davanja ponude.</t>
  </si>
  <si>
    <t>Ponuditelji su dužni prije podnošenja ponude temeljito pregledati projektnu dokumentaciju i za eventualne nejasnoće konzultirati projektanta. Također, obvezuju se procijeniti sve činjenice koje utječu na cijenu, kvalitetu i rok završetka radova, budući da se naknadni prigovori i zahtjevi za povećavanje cijene zbog nepoznavanja građevine i projektne dokumentacije neće uzeti u obzir.</t>
  </si>
  <si>
    <t>* sva isporučena i ugrađena oprema i materijali moraju imati hrvatske certifikate i osiguran servis i održavanje u Republici Hrvatskoj.</t>
  </si>
  <si>
    <t>* za sve izvedene radove, ugrađene materijale i opremu, potrebno je ishoditi dokaze o kakvoći (atesta dokumentacije, garantni listovi) te ih bez posebne naknade dati na uvid nadzornom inženjeru, a prilikom promopredaje građevine, uručiti Investitoru odnosno kranjem korisniku,</t>
  </si>
  <si>
    <t>* puštanje sustava u rad, izradu uputa za rukovanje i obuku korisnika,</t>
  </si>
  <si>
    <t>* nabavu i transport na radilište, utovare, istovare, skladištenje i čuvanje,</t>
  </si>
  <si>
    <t xml:space="preserve">   </t>
  </si>
  <si>
    <t>* izradu prateće radioničke dokumentacije</t>
  </si>
  <si>
    <t>* troškove zbrinjavanja otpada,</t>
  </si>
  <si>
    <t>* sva prateća čišćenja tijekom izvođenja radova,</t>
  </si>
  <si>
    <t>* izradu utora po zidovima i prodora kroz zidove i podove (stropove) kompletno sa zbinjavanjem istih,</t>
  </si>
  <si>
    <t>* spajanje i montažu, uključujući sav potreban spojni, montažni, pričvrsni i ostali materijal potreban za potpuno funkcioniranje,</t>
  </si>
  <si>
    <t>* sav rad, glavni i pomoćni, uporabu lakih pokretnih skela, sva potrebna podupiranja, sav unutrašnji transport i potrebnu zaštitu izvedenih radova,</t>
  </si>
  <si>
    <t>* nabavu i transport na gradilište, utovare, istovare, skladištenje i čuvanje,</t>
  </si>
  <si>
    <t>U jediničnim cijenama za sve stavke troškovnika, ponuda mora sadržavati ukupne troškove materijala i rada do potpunog dovršenja cjelokupnog posla, uključujući:</t>
  </si>
  <si>
    <t>OPĆI UVJETI</t>
  </si>
  <si>
    <t>VLADIMIR VARGA, ing.el.</t>
  </si>
  <si>
    <t>DIREKTOR:</t>
  </si>
  <si>
    <t>JURICA HULJAK, struč.spec.ing.el.</t>
  </si>
  <si>
    <t>RENATO FABEKOVEC, struč.spec.ing.el.</t>
  </si>
  <si>
    <t>ALEKSANDAR MAĆEŠIĆ, struč.spec.ing.el.</t>
  </si>
  <si>
    <t>SURADNICI:</t>
  </si>
  <si>
    <t>broj ovlaštenja E 2017</t>
  </si>
  <si>
    <t xml:space="preserve">VLADIMIR VARGA, ing.el.
</t>
  </si>
  <si>
    <t>PROJEKTANT:</t>
  </si>
  <si>
    <t>broj ovlaštenja 176</t>
  </si>
  <si>
    <t xml:space="preserve">JAGODA RENUŠA, dipl.ing.arh.
</t>
  </si>
  <si>
    <t>GLAVNI PROJEKTANT:</t>
  </si>
  <si>
    <t>0 / -</t>
  </si>
  <si>
    <t>OZNAKA / DATUM ISPRAVKA:</t>
  </si>
  <si>
    <t>Zagreb, ožujak 2022.</t>
  </si>
  <si>
    <t>MJESTO I DATUM IZRADE:</t>
  </si>
  <si>
    <t>(ELEKTROTEHNIČKI PROJEKT)</t>
  </si>
  <si>
    <t>TROŠKOVNIK</t>
  </si>
  <si>
    <t>STRUKOVNA ODREDNICA:</t>
  </si>
  <si>
    <t>GLAVNI PROJEKT</t>
  </si>
  <si>
    <t>RAZINA RAZRADE:</t>
  </si>
  <si>
    <t>MAPA 2/2</t>
  </si>
  <si>
    <t>REDNI BROJ MAPE:</t>
  </si>
  <si>
    <t>59-22</t>
  </si>
  <si>
    <t>OZNAKA PROJEKTA, TD:</t>
  </si>
  <si>
    <t>02/22-ST</t>
  </si>
  <si>
    <t>ZAJEDNIČKA OZNAKA PROJEKTA, ZOP:</t>
  </si>
  <si>
    <t>OIB: 52645592648</t>
  </si>
  <si>
    <t>Ehrlichova 9, HR - 10000 Zagreb,</t>
  </si>
  <si>
    <t>VV-ELEKTROPROJEKT d.o.o.,</t>
  </si>
  <si>
    <t>PROJEKTANSKI URED</t>
  </si>
  <si>
    <t>SVETI IVAN ZELINA, kč. 75/2, ko ZELINA</t>
  </si>
  <si>
    <t>LOKACIJA:</t>
  </si>
  <si>
    <t>NA DIJELU KČ.75/2, KO ZELINA</t>
  </si>
  <si>
    <t>OPREMANJE SPORTSKOG PARKA</t>
  </si>
  <si>
    <t xml:space="preserve">REKONSTRUKCIJA , UREĐENJE I
</t>
  </si>
  <si>
    <t>GRAĐEVINA:</t>
  </si>
  <si>
    <t>OIB: 49654336134</t>
  </si>
  <si>
    <t>SVETI IVAN ZELINA,</t>
  </si>
  <si>
    <t>TRG ANTE STARČEVIĆA 12,</t>
  </si>
  <si>
    <t xml:space="preserve">GRAD SVETI IVAN ZELINA,
</t>
  </si>
  <si>
    <t>INVESTITOR:</t>
  </si>
  <si>
    <t>OIB: 52645592648, MB: 1983547</t>
  </si>
  <si>
    <t>IBAN: HR2223600001101858088 kod Zagrebačke banke d.d.</t>
  </si>
  <si>
    <t>W: www.vv-elektroprojekt.hr, E: info@vv-elektroprojekt.hr</t>
  </si>
  <si>
    <t>T: +385 (0)1 64 593 45, +385 (0)1 64 593 46, M: +385 (0)91 584 20 62</t>
  </si>
  <si>
    <t>Ehrlichova 9, HR-10000 Zagreb</t>
  </si>
  <si>
    <t>VV-ELEKTROPROJEKT d.o.o.</t>
  </si>
  <si>
    <t>UKUPNO:</t>
  </si>
  <si>
    <t>D.</t>
  </si>
  <si>
    <t>C.</t>
  </si>
  <si>
    <t>B.</t>
  </si>
  <si>
    <t>A.</t>
  </si>
  <si>
    <t>UKUPNO OSTALI RADOVI:</t>
  </si>
  <si>
    <t>kpl.</t>
  </si>
  <si>
    <t>Predmetnu dokumentaciju potrebno je sastaviti prema Tehničkom propisu za niskonaponske električne instalacije (NN 05/10). Obračun po kompletu.</t>
  </si>
  <si>
    <t xml:space="preserve"> - Tehničke upute za ugradnju i uporabu na HR jeziku za sve materijale proizvode koji su sastavni dio NN električne instalacije javne rasvjete</t>
  </si>
  <si>
    <t xml:space="preserve"> - Isprave sukladnosti za sve materijale i proizvode </t>
  </si>
  <si>
    <t xml:space="preserve"> - Zapisnik o izvršenom mjerenju neprekinutosti zaštitnog vodiča, glavnog vodiča i pomoćnih vodiča za izjednačenje potencijala, te povezanosti metalnih masa</t>
  </si>
  <si>
    <t xml:space="preserve"> - Zapisnik o izvršenom mjerenju rasvjetljenosti prema HRN EN 13201</t>
  </si>
  <si>
    <t xml:space="preserve"> - Zapisnik o izvršenom funkcionalnom mjerenju</t>
  </si>
  <si>
    <t xml:space="preserve"> - Zapisnik o izvršenoj kontroli efikasnosti zaštite od indirektnog dodira</t>
  </si>
  <si>
    <t xml:space="preserve"> - Zapisnik o izvršenom mjerenju otpora uzemljenja</t>
  </si>
  <si>
    <t xml:space="preserve"> - Zapisnik o izvršenom mjerenju otpora petlje</t>
  </si>
  <si>
    <t xml:space="preserve"> - Zapisnik o izvršenom mjerenju otpora izolacije</t>
  </si>
  <si>
    <t>Ispitivanje cjelokupne instalacije javne rasvjete, izvršenje svih potrebnih mjerenja, te izrada dokumentacije u 3 primjerka u cilju dokaza kontrole kvalitete električne instalacije i dokaza o kvaliteti ugrađenih materijala i proizvoda i to:</t>
  </si>
  <si>
    <t>UKUPNO ELEKTROTEHNIČKI RADOVI:</t>
  </si>
  <si>
    <t>Spajanje H07V-K 1G6 mm2 dužine 0,5 m, za premoštenje stupne razdjelnice na tijelo stupa javne rasvjete. Jedinična cijena obuhvaća sav rad, opremu i materijal potreban za potpuno dovršenje stavke. Obračun je po kom izvedenog spajanja.</t>
  </si>
  <si>
    <t>m</t>
  </si>
  <si>
    <t>Dobava, polaganje i spajanje kabela kabela presjeka NYY 3x2,5 mm2, u stupnoj razdjelnici i svjetiljci parkovnog stupa. Jedinična cijena obuhvaća sav rad, opremu i materijal potreban za potpuno dovršenje stavke.</t>
  </si>
  <si>
    <t>Dobava, polaganje i spajanje kabela presjeka NAYY 4x16 mm2 od postojeće NNM mreže do razdjelnice parkovnog stupa. Jedinična cijena obuhvaća sav rad, opremu i materijal potreban za potpuno dovršenje stavke.</t>
  </si>
  <si>
    <t>6.</t>
  </si>
  <si>
    <t>Izolirana vodonepropusna stezaljka za proboj izolacije p2x-95 16-95/4-35</t>
  </si>
  <si>
    <t>Ploča sidrena TF18/300 s vijcima</t>
  </si>
  <si>
    <t xml:space="preserve">Dobava i montaža stupa, pocinčani, konusni, RAL7016, 8m/152/76/4-3m sa konzolom-"krunom" za prihvat 5 svjetiljki u boji stupa, S=0,06m2, mogućnost zakretanja svjetiljki 360', prihvat za svjetiljke fi60mm. Promjer krune 1200mm.                                                                                               </t>
  </si>
  <si>
    <t>Dobava, montaža i spajanje parkovne svjetiljke za montažu na vrh stupa, vanjska okrugla asimetrična LED svjetiljka izrađena od lijevanog aluminija sa difuzorom dvostruke zaštite s PC lećama i kaljenim staklom.  Zaštita IP66 i IK08. Boja svjetiljke srebrno crna. LED izvor svjetla snage maksimalno 90W. Faktor snage &gt;90. CRI Ra70. Svjetlosna učinkovitost 140lm/W. Minimalnog svjetlosnog toka 12600lm, temperature svjetla 3000K. Optika RO1207. Prenaponska zaštita 10kV. Dimenzije svjetiljke 683x460x89mm,.Max. težina 7.8kg(±0,3%). Mogućnost podešavanja nagiba svjetiljke do 15°. Mogućnost montaže na konzolu-krunu za 5 svjetiljki sa završetkom fi60mm.  Radi u temperaturnom području od -30 do +40 stupnjeva C. 5 god. garancije. Životni vijek LED modula L80 &gt;96400sati. Certifikati CE-EMC,ENEC,ROHS.</t>
  </si>
  <si>
    <t>Kabelski razdjeljenik za rasvjetni stup s 2 osigurača, osigurači do 20 A (6 A), priključak ulazno - izlazni, presjek stezaljki 4 x 35 mm2 ulaz/izlaz - priključak na osigurače 4 x 2,5 mm2. Nabava, doprema i ugradnja kabelske stupne razdjeljnice prema projektu. Jedinična cijena obuhvaća nabavu, prijevoz, ugradnju u rasvjetni stup, spajanje kabela, uključivo sav potreban rad i materijal za potpuno dovršenje stavke. Obračun je po kom montirane stupne razdjeljnice.</t>
  </si>
  <si>
    <t>ELEKTROTEHNIČKI RADOVI</t>
  </si>
  <si>
    <t>UKUPNO GRAĐEVINSKI RADOVI:</t>
  </si>
  <si>
    <t>Označavanje stupa pločicom - standardiziranom elipsoidnom, sa podacima o ulici i stupu. Stavka obuhvaća sav rad, opremu i materijal potreban za potpuno dovršenje stavke. Obračun je po komadu.</t>
  </si>
  <si>
    <t>16.</t>
  </si>
  <si>
    <t>Planiranje i odvoz viška materijala na stalno odlagališe na udaljenost do 5 km. Obračun je po m3.</t>
  </si>
  <si>
    <t>15.</t>
  </si>
  <si>
    <t>Zatrpavanje rova materijalom od iskopa bez krupnog kamenja, te nabijanje vibronabijačem do Me=30 MN/m2. Jedinična cijena obuhvaća zatrpavanje rova te sav ostali rad, materijal i opremu potrebnu za potpuno dovršenje stavke. Obračun je po m3 ugrađenog materijala.</t>
  </si>
  <si>
    <t>14.</t>
  </si>
  <si>
    <t>m1</t>
  </si>
  <si>
    <t>PVC trake za upozorenje. Jedinična cijena obuhvaća nabavu, prijevoz i polaganje PVC trake upozorenja odgovarajućeg natpisa. Obračun je po m1 položene trake.</t>
  </si>
  <si>
    <t>13.</t>
  </si>
  <si>
    <t>Izrada izvoda za uzemljenje metalnih sprava za vježbanje.  Stavka obuhvaća spajanje trake FeZn 25x4 mm na prethodno položenu sondu za uzemljenje, prosječne dužine 2 m. Jedinična cijena obuhvaća nabavu, prijevoz i izradu izvoda uzemljenja, križnih spojnica te sav ostali rad, opremu i materijal potreban za potpuno dovršenje stavke (zalijevanje spojnica bitumenom, premaz trake bitumenom 0.3 m ispod i 0,2 m iznad zemlje i sl.). Obračun je po kom izrade uzemljenja.</t>
  </si>
  <si>
    <t>Izrada izvoda za uzemljenje stupa javne rasvjete. Stavka obuhvaća spajanje trake FeZn 30x4 mm na prethodno položenu traku u zemlji, prosječne dužine 2 m. Jedinična cijena obuhvaća nabavu, prijevoz i izradu izvoda uzemljenja, križnih spojnica te sav ostali rad, opremu i materijal potreban za potpuno dovršenje stavke (zalijevanje spojnica bitumenom, premaz trake bitumenom 0.3 m ispod i 0,2 m iznad zemlje i sl.). Obračun je po kom izrade uzemljenja.</t>
  </si>
  <si>
    <t>Sonda sa pločicom tip SSP 01 namjenjena je za izradu uzemljenja. Sastavljena je od sonde duljine 1500 mm, 2 pločice 80 mm x 80 mm, 4 vijka M8 i 4 matice M8. Jedinična cijena obuhvaća nabavu, prijevoz i zabijanje sonde u zemlju.
Obračun je po kom položene sonde.</t>
  </si>
  <si>
    <t>Pocinčana traka FeZn 30x4 mm. Jedinična cijena obuhvaća nabavu, prijevoz i polaganje željezne
pocinčane trake.
Obračun je po m1 položene trake.</t>
  </si>
  <si>
    <t>Izrada tipskog temelja za stup visine H = 8 m iz betona kvalitete C25/30 (MB 30) bez uporabe oplate (sa minimalno 300 kg cementa na 1 m3 betona), prema “Tehničkim propisima za betonske konstrukcije” sukladno HRN EN 206-1 - razreda čvrstoće C25/30, XF 2 klase izloženosti, Dmax 32 - maksimalna veličina zrna agregata, sa sadržajem klorida Cl 0,4, razreda konzistencije F3 i prema statičkom proračunu i nacrtu. Ugradnja sidrenih vijaka s maticama (2 kom po vijku) i podloškama prema nacrtu, klase čvrstoće 5.6., dužine prema nacrtu, vruće cinčani (prema HRN EN ISO 1461, za ugradnju u temelje pomoću šablone, uvlačenje 1 komada NOVOTUMB cijevi ɸ 50 mm u temelj, te niveliranje gornje plohe temelja cementnim mortom. Temelj treba izvesti iz jednog dijela na način da gornja ploha viri iznad okolnog tla ~ 10 cm kod montaže istog u zelene površine odnosno gornja kota temelja mora biti 10 cm ispod razine projektiranog asfalta kod montaže istih u asfaltirane površine. Izrada “češke” glazure na svim  vidljivim plohama temelja. Jedinična cijena osim navedenog obuhvaća nabavu, prijevoz i ugradnju betona i ostalog potrošnog materijala potrebnog za potpuno dovršenje stavke. Obračun je po kom izvedenog temelja. Dimenzija temelja: 1,00x1,00x0,8m.</t>
  </si>
  <si>
    <t>Iskop za temelje rasvjetnog stupa u materijalu "C" kategorije, dimenzija 1,00x1,00x0,8 m (1 kom). Jedinična cijena obuhvaća iskop i sve pomoćne radove, čišćenje i planiranje dna rova, utovar viška materijala u prijevozno sredstvo. Obračun je po m3 iskopanog temelja.</t>
  </si>
  <si>
    <t>Zatrpavanje trake za uzemljenje zemljom u jednoličnom sloju debljine 10 cm. Jedinična cijena obuhvaća sav rad, materijal i opremu potrebnu za potpuno dovršenje stavke. Obračun je po m3.</t>
  </si>
  <si>
    <t>Zatrpavanje položenih plastičnih cijevi u rovu pijeskom, debljine 10 cm. Jedinična cijena obuhvaća sav rad, materijal i opremu potrebnu za potpuno dovršenje stavke. Obračun je po m3.</t>
  </si>
  <si>
    <t>Zatrpavanje dna rova pijeskom, debljine 10 cm. Jedinična cijena obuhvaća sav rad, materijal i opremu potrebnu za potpuno dovršenje stavke. Obračun je po m3.</t>
  </si>
  <si>
    <t>Polaganje zaštitne plastične crvene cijevi NOVOTUMB ɸ 50mm. Zaštitne plastične cijevi polažu se u prethodno iskopani rov. Jedinična cijena obuhvaća nabavu, prijevoz i polaganje cijevi te sav ostali rad, opremu i materijal potreban za potpuno dovršenje stavke. Obračun je po m1 položene cijevi.</t>
  </si>
  <si>
    <t>Strojni iskop rova u materijalu "C" kategorije , širine rova od 0,4 m, dubine rova od 0,9 m. Jedinična cijena obuhvaća iskop i sve pomoćne radove (oplate, crpljenja vode, vertikalne prijenose, privremeno odlaganje i sl.), čišćenje i planiranje dna rova, utovar viška materijala u prijevozno sredstvo. Obračun je po m3 stvarno iskopanog rova u sraslom tlu.</t>
  </si>
  <si>
    <t>Iskolčenje trase kabela. Stavka obuhvaća iskolčenje trase kabela javne rasvjete, stupova, napojnog kabela, te trase cijevi, sva geodetska mjerenja kojima se podaci iz projekta prenose na teren i obrnuto, osiguranje osi iskolčene trase, obnavljanje i održavanje iskolčenih oznaka na terenu od početka radova do predaje svih radova investitoru. Obračun je po metru iskolčene trase.</t>
  </si>
  <si>
    <t>GRAĐEVINSKI RADOVI</t>
  </si>
  <si>
    <t>UKUPNO MIKROLOKACIJA I ZAŠTITA POSTOJEĆIH INSTALACIJA:</t>
  </si>
  <si>
    <t>Mikrolokacija postojećih instalacija HEP ODS-a (najkasnije 20 dana prije početka radova investitor ili izvođač radova su dužni zatražiti iskolčenje točnih trasa kabela od HEP ODS-a). Obračun je po kompletu.</t>
  </si>
  <si>
    <t>MIKROLOKACIJA I ZAŠTITA POSTOJEĆIH INSTALACIJA</t>
  </si>
  <si>
    <t>Gore navedene napomene su obvezatne i biti će sastavni dio ugovorne dokumentacije!</t>
  </si>
  <si>
    <t>Obveza je izvoditelja da sve prodore u zidovima zatvore, prema pravilima struke ovisno da li se radi o požarnim ili običnim zidovima</t>
  </si>
  <si>
    <t>Sječenje kabela izvesti na licu mjesta nakon izmjerene stvarne dužine trase.</t>
  </si>
  <si>
    <t>* ovjes na mjestu brtvljenja mora biti 20 cm od brtvljenja</t>
  </si>
  <si>
    <t>* kabeli i kabelske grupe moraju biti iz EU</t>
  </si>
  <si>
    <t>* građevinsku pripomoć u vidu izrada niša, ugradbom i obzidavanjem razvodnih polja te sve ostale građevinske radove koji se odnose na elektroinstalaterske radove,</t>
  </si>
  <si>
    <t>* izradu prateće radioničke dokumentacije za sve razvodne ormare, izradu natpisnih pločica, oznaka kabela i rednih stezaljki,</t>
  </si>
  <si>
    <t>* po potrebi uzemljenje,</t>
  </si>
  <si>
    <t>Cijena</t>
  </si>
  <si>
    <t>Jedinična cijena</t>
  </si>
  <si>
    <t>Količina</t>
  </si>
  <si>
    <t>Jedinica mjere</t>
  </si>
  <si>
    <t>Opis stavke</t>
  </si>
  <si>
    <t>Stavka</t>
  </si>
  <si>
    <t xml:space="preserve">                                  Ehrlichova 9, HR-10000 Zagreb, OIB: 52645592648</t>
  </si>
  <si>
    <t>mjesto i datum:</t>
  </si>
  <si>
    <t>projektantski ured:      VV-ELEKTROPROJEKT d.o.o.,</t>
  </si>
  <si>
    <t>projektant:</t>
  </si>
  <si>
    <t>lokacija:                    SVETI IVAN ZELINA, kč. 75/2, ko ZELINA</t>
  </si>
  <si>
    <t xml:space="preserve">                                 SPORTSKOG PARKA NA DIJELU KČ.75/2, KO ZELINA</t>
  </si>
  <si>
    <t>TD:</t>
  </si>
  <si>
    <t>građevina:                REKONSTRUKCIJA , UREĐENJE I OPREMANJE</t>
  </si>
  <si>
    <t xml:space="preserve">                                 SVETI IVAN ZELINA, OIB: 49654336134</t>
  </si>
  <si>
    <t>ZOP:</t>
  </si>
  <si>
    <t>investitor:                  GRAD SVETI IVAN ZELINA, TRG ANTE STARČEVIĆA 12,</t>
  </si>
  <si>
    <t>TROŠKOVNIK - ELEKTROTEHNIČKI PROJEKT</t>
  </si>
  <si>
    <t>Napomena/
jednakovrijedan proizvod</t>
  </si>
  <si>
    <t>SVEUKUPNA REKAPITULACIJA</t>
  </si>
  <si>
    <t>EUR</t>
  </si>
  <si>
    <t>POREZ NA DODANU VRIJEDNOST 25%:</t>
  </si>
  <si>
    <t>UKUPNO GRAĐEVINSKO - OBRTNIČKI RADOVI:</t>
  </si>
  <si>
    <t>UKUPNO GRAĐEVINSKO - OBRTNIČKI I ELEKTROTEHNIČKI RADOVI:</t>
  </si>
  <si>
    <t>SVEUKUPNO GRAĐEVINSKO - OBRTNIČKI I ELEKTROTEHNIČKI RADOVI:</t>
  </si>
  <si>
    <t>Dobava i izrada višeslojnog viskooelastičnog sustava na bazi akrilnih smola kao sportske podne obloge, ukupne debljine do 2 mm.
Priprema betonske podloge, obrađuje se brušenjem, sačmarenjem ili frezanjem, a sve u skladu za polaganje sportske podne obloge.Maksimalni pad 1,5%.
Sustav se sastoji iz sljedećih slojeva:
Na betonsku podlogu, nanosi se temeljni premaz u jednom sloju, potrošnje 0,2kg/m2, potrebno vrijeme sušenja prije završnog sloja: 5-6 sati.
Na tako pripremljanu podlogu, nanosi se završni sloj u 2 sloja, valjkom ili strojno špricanjem, prosječne potrošnje 0,8 kg/m2  (za 2 sloja).
Pod je namijenjen za vanjske prostore te je izrazito otporan na habanje. Izvodi se prema uputama proizvođača. Boja prema izboru projektanta. Kvaliteta proizvoda kao: Mapecoat TNS FAST ili jednakovrijedan materijal.
Kriterij jednakovrijednosti:
- u skladu s normom EN 1504-2
- temperatura primjene: od +5°C do +35°C
- otpornost na klizanje prema EN 13036-4 za vlažne površine: ≥ 55
U cijenu uključen sav materijal, rad, alat i pribor.
Obračun po m2 podne površine.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</si>
</sst>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kn&quot;;[Red]\-#,##0.00\ &quot;kn&quot;"/>
    <numFmt numFmtId="44" formatCode="_-* #,##0.00\ &quot;kn&quot;_-;\-* #,##0.00\ &quot;kn&quot;_-;_-* &quot;-&quot;??\ &quot;kn&quot;_-;_-@_-"/>
    <numFmt numFmtId="164" formatCode="0.0"/>
    <numFmt numFmtId="165" formatCode="_-* #,##0.00\ _k_n_-;\-* #,##0.00\ _k_n_-;_-* &quot;-&quot;??\ _k_n_-;_-@_-"/>
    <numFmt numFmtId="166" formatCode="#,##0.0"/>
    <numFmt numFmtId="167" formatCode="#,##0.0\ &quot;kn&quot;;[Red]\-#,##0.0\ &quot;kn&quot;"/>
  </numFmts>
  <fonts count="44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color rgb="FFFF0000"/>
      <name val="Arial Narrow"/>
      <family val="2"/>
      <charset val="238"/>
    </font>
    <font>
      <sz val="7"/>
      <color indexed="8"/>
      <name val="Arial Narrow"/>
      <family val="2"/>
      <charset val="238"/>
    </font>
    <font>
      <b/>
      <sz val="10"/>
      <name val="Arial"/>
      <family val="2"/>
      <charset val="238"/>
    </font>
    <font>
      <sz val="12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Arial"/>
      <charset val="238"/>
    </font>
    <font>
      <b/>
      <sz val="9"/>
      <name val="Calibri"/>
      <family val="2"/>
      <charset val="238"/>
    </font>
    <font>
      <u/>
      <sz val="12"/>
      <name val="Arial Narrow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Arial Narrow"/>
      <family val="2"/>
      <charset val="238"/>
    </font>
    <font>
      <sz val="9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.5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10"/>
      <name val="Arial CE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6"/>
      <name val="Arial"/>
      <family val="2"/>
      <charset val="238"/>
    </font>
    <font>
      <sz val="6"/>
      <name val="Arial"/>
      <family val="2"/>
    </font>
    <font>
      <b/>
      <sz val="6"/>
      <name val="Arial"/>
      <family val="2"/>
    </font>
    <font>
      <b/>
      <sz val="12"/>
      <color theme="1"/>
      <name val="Arial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12"/>
      <color theme="1"/>
      <name val="Arial"/>
      <family val="2"/>
      <charset val="238"/>
    </font>
    <font>
      <u/>
      <sz val="12"/>
      <color theme="1"/>
      <name val="Arial"/>
      <family val="2"/>
      <charset val="238"/>
    </font>
    <font>
      <b/>
      <sz val="11"/>
      <name val="Arial CE"/>
      <charset val="238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0" fontId="9" fillId="0" borderId="0"/>
    <xf numFmtId="44" fontId="1" fillId="0" borderId="0" applyFont="0" applyFill="0" applyBorder="0" applyAlignment="0" applyProtection="0"/>
    <xf numFmtId="0" fontId="30" fillId="0" borderId="0"/>
    <xf numFmtId="165" fontId="1" fillId="0" borderId="0" applyFont="0" applyFill="0" applyBorder="0" applyAlignment="0" applyProtection="0"/>
    <xf numFmtId="0" fontId="1" fillId="0" borderId="0"/>
  </cellStyleXfs>
  <cellXfs count="294">
    <xf numFmtId="0" fontId="0" fillId="0" borderId="0" xfId="0"/>
    <xf numFmtId="49" fontId="5" fillId="0" borderId="0" xfId="1" applyNumberFormat="1" applyFont="1" applyAlignment="1">
      <alignment vertical="top" wrapText="1"/>
    </xf>
    <xf numFmtId="0" fontId="1" fillId="0" borderId="0" xfId="1" applyAlignment="1">
      <alignment horizontal="right" wrapText="1"/>
    </xf>
    <xf numFmtId="49" fontId="6" fillId="0" borderId="0" xfId="1" applyNumberFormat="1" applyFont="1" applyAlignment="1">
      <alignment vertical="top" wrapText="1"/>
    </xf>
    <xf numFmtId="0" fontId="8" fillId="0" borderId="0" xfId="1" applyFont="1" applyAlignment="1">
      <alignment horizontal="center" vertical="top" wrapText="1"/>
    </xf>
    <xf numFmtId="49" fontId="1" fillId="0" borderId="0" xfId="1" applyNumberFormat="1" applyAlignment="1">
      <alignment vertical="top" wrapText="1"/>
    </xf>
    <xf numFmtId="0" fontId="1" fillId="0" borderId="0" xfId="1" applyAlignment="1">
      <alignment vertical="top" wrapText="1"/>
    </xf>
    <xf numFmtId="4" fontId="1" fillId="0" borderId="0" xfId="1" applyNumberFormat="1" applyAlignment="1">
      <alignment horizontal="right" vertical="top" wrapText="1"/>
    </xf>
    <xf numFmtId="4" fontId="1" fillId="0" borderId="0" xfId="1" applyNumberFormat="1" applyAlignment="1">
      <alignment horizontal="right" wrapText="1"/>
    </xf>
    <xf numFmtId="0" fontId="1" fillId="0" borderId="0" xfId="1" applyAlignment="1">
      <alignment horizontal="center" vertical="top" wrapText="1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4" fontId="1" fillId="0" borderId="0" xfId="1" applyNumberFormat="1"/>
    <xf numFmtId="164" fontId="1" fillId="0" borderId="0" xfId="1" applyNumberFormat="1" applyAlignment="1">
      <alignment horizontal="right" wrapText="1"/>
    </xf>
    <xf numFmtId="0" fontId="5" fillId="0" borderId="0" xfId="1" applyFont="1" applyAlignment="1">
      <alignment horizontal="right" vertical="top" wrapText="1"/>
    </xf>
    <xf numFmtId="0" fontId="1" fillId="0" borderId="0" xfId="1" applyAlignment="1">
      <alignment vertical="top"/>
    </xf>
    <xf numFmtId="164" fontId="10" fillId="0" borderId="0" xfId="1" applyNumberFormat="1" applyFont="1" applyAlignment="1">
      <alignment horizontal="right" wrapText="1"/>
    </xf>
    <xf numFmtId="0" fontId="10" fillId="0" borderId="0" xfId="1" applyFont="1" applyAlignment="1">
      <alignment horizontal="right" wrapText="1"/>
    </xf>
    <xf numFmtId="0" fontId="2" fillId="0" borderId="0" xfId="1" applyFont="1" applyAlignment="1">
      <alignment horizontal="center" wrapText="1"/>
    </xf>
    <xf numFmtId="0" fontId="9" fillId="0" borderId="0" xfId="2" applyAlignment="1">
      <alignment vertical="top" wrapText="1"/>
    </xf>
    <xf numFmtId="4" fontId="6" fillId="0" borderId="0" xfId="2" applyNumberFormat="1" applyFont="1" applyAlignment="1">
      <alignment horizontal="right" vertical="top" wrapText="1"/>
    </xf>
    <xf numFmtId="4" fontId="6" fillId="0" borderId="0" xfId="2" applyNumberFormat="1" applyFont="1" applyAlignment="1">
      <alignment horizontal="right" wrapText="1"/>
    </xf>
    <xf numFmtId="0" fontId="6" fillId="0" borderId="0" xfId="2" applyFont="1" applyAlignment="1">
      <alignment horizontal="right" wrapText="1"/>
    </xf>
    <xf numFmtId="49" fontId="6" fillId="0" borderId="0" xfId="2" applyNumberFormat="1" applyFont="1" applyAlignment="1">
      <alignment vertical="top" wrapText="1"/>
    </xf>
    <xf numFmtId="0" fontId="6" fillId="0" borderId="0" xfId="2" applyFont="1" applyAlignment="1">
      <alignment horizontal="center" vertical="top" wrapText="1"/>
    </xf>
    <xf numFmtId="0" fontId="6" fillId="0" borderId="0" xfId="2" applyFont="1" applyAlignment="1">
      <alignment vertical="top" wrapText="1"/>
    </xf>
    <xf numFmtId="0" fontId="6" fillId="0" borderId="0" xfId="2" applyFont="1" applyAlignment="1">
      <alignment horizontal="right" vertical="top"/>
    </xf>
    <xf numFmtId="4" fontId="6" fillId="0" borderId="0" xfId="2" applyNumberFormat="1" applyFont="1" applyAlignment="1">
      <alignment horizontal="right"/>
    </xf>
    <xf numFmtId="0" fontId="6" fillId="0" borderId="0" xfId="2" applyFont="1" applyAlignment="1">
      <alignment horizontal="right"/>
    </xf>
    <xf numFmtId="4" fontId="6" fillId="2" borderId="0" xfId="2" applyNumberFormat="1" applyFont="1" applyFill="1" applyAlignment="1">
      <alignment horizontal="right"/>
    </xf>
    <xf numFmtId="4" fontId="8" fillId="2" borderId="0" xfId="2" applyNumberFormat="1" applyFont="1" applyFill="1" applyAlignment="1">
      <alignment horizontal="right"/>
    </xf>
    <xf numFmtId="0" fontId="6" fillId="2" borderId="0" xfId="2" applyFont="1" applyFill="1" applyAlignment="1">
      <alignment horizontal="right" vertical="top"/>
    </xf>
    <xf numFmtId="0" fontId="8" fillId="2" borderId="0" xfId="2" applyFont="1" applyFill="1" applyAlignment="1">
      <alignment horizontal="left" vertical="top"/>
    </xf>
    <xf numFmtId="4" fontId="6" fillId="0" borderId="1" xfId="2" applyNumberFormat="1" applyFont="1" applyBorder="1" applyAlignment="1">
      <alignment horizontal="right"/>
    </xf>
    <xf numFmtId="0" fontId="6" fillId="0" borderId="1" xfId="2" applyFont="1" applyBorder="1" applyAlignment="1">
      <alignment horizontal="right" vertical="top"/>
    </xf>
    <xf numFmtId="4" fontId="6" fillId="0" borderId="0" xfId="2" applyNumberFormat="1" applyFont="1"/>
    <xf numFmtId="0" fontId="6" fillId="0" borderId="0" xfId="2" applyFont="1" applyAlignment="1">
      <alignment horizontal="center" vertical="center" wrapText="1"/>
    </xf>
    <xf numFmtId="0" fontId="11" fillId="0" borderId="0" xfId="2" applyFont="1" applyAlignment="1">
      <alignment vertical="top" wrapText="1"/>
    </xf>
    <xf numFmtId="0" fontId="12" fillId="0" borderId="0" xfId="2" applyFont="1" applyAlignment="1">
      <alignment vertical="top" wrapText="1"/>
    </xf>
    <xf numFmtId="0" fontId="13" fillId="0" borderId="0" xfId="2" applyFont="1" applyAlignment="1">
      <alignment horizontal="right" vertical="top"/>
    </xf>
    <xf numFmtId="0" fontId="1" fillId="0" borderId="0" xfId="2" applyFont="1" applyAlignment="1">
      <alignment vertical="top" wrapText="1"/>
    </xf>
    <xf numFmtId="4" fontId="13" fillId="0" borderId="0" xfId="2" applyNumberFormat="1" applyFont="1" applyAlignment="1">
      <alignment horizontal="right"/>
    </xf>
    <xf numFmtId="0" fontId="5" fillId="0" borderId="0" xfId="2" applyFont="1" applyAlignment="1">
      <alignment vertical="top" wrapText="1"/>
    </xf>
    <xf numFmtId="0" fontId="8" fillId="2" borderId="0" xfId="2" applyFont="1" applyFill="1" applyAlignment="1">
      <alignment vertical="top" wrapText="1"/>
    </xf>
    <xf numFmtId="0" fontId="8" fillId="2" borderId="0" xfId="2" applyFont="1" applyFill="1" applyAlignment="1">
      <alignment horizontal="center" vertical="top"/>
    </xf>
    <xf numFmtId="0" fontId="8" fillId="0" borderId="0" xfId="2" applyFont="1" applyAlignment="1">
      <alignment horizontal="right" vertical="top" wrapText="1"/>
    </xf>
    <xf numFmtId="164" fontId="6" fillId="0" borderId="0" xfId="2" applyNumberFormat="1" applyFont="1" applyAlignment="1">
      <alignment horizontal="right" wrapText="1"/>
    </xf>
    <xf numFmtId="49" fontId="8" fillId="0" borderId="0" xfId="2" applyNumberFormat="1" applyFont="1" applyAlignment="1">
      <alignment vertical="top" wrapText="1"/>
    </xf>
    <xf numFmtId="0" fontId="14" fillId="0" borderId="0" xfId="2" applyFont="1" applyAlignment="1" applyProtection="1">
      <alignment vertical="top"/>
      <protection locked="0"/>
    </xf>
    <xf numFmtId="0" fontId="9" fillId="0" borderId="0" xfId="2" applyAlignment="1">
      <alignment horizontal="left" vertical="top" wrapText="1"/>
    </xf>
    <xf numFmtId="49" fontId="6" fillId="0" borderId="0" xfId="2" applyNumberFormat="1" applyFont="1" applyAlignment="1">
      <alignment horizontal="left" vertical="top" wrapText="1"/>
    </xf>
    <xf numFmtId="49" fontId="14" fillId="0" borderId="0" xfId="2" applyNumberFormat="1" applyFont="1" applyAlignment="1">
      <alignment vertical="top"/>
    </xf>
    <xf numFmtId="0" fontId="1" fillId="0" borderId="0" xfId="2" applyFont="1" applyAlignment="1" applyProtection="1">
      <alignment vertical="top"/>
      <protection locked="0"/>
    </xf>
    <xf numFmtId="4" fontId="1" fillId="0" borderId="0" xfId="2" applyNumberFormat="1" applyFont="1" applyAlignment="1" applyProtection="1">
      <alignment horizontal="right" vertical="top"/>
      <protection locked="0"/>
    </xf>
    <xf numFmtId="0" fontId="1" fillId="0" borderId="0" xfId="2" applyFont="1" applyAlignment="1">
      <alignment horizontal="center" vertical="top"/>
    </xf>
    <xf numFmtId="0" fontId="1" fillId="0" borderId="0" xfId="2" applyFont="1" applyAlignment="1">
      <alignment horizontal="left" vertical="top" wrapText="1"/>
    </xf>
    <xf numFmtId="0" fontId="5" fillId="0" borderId="0" xfId="2" applyFont="1" applyAlignment="1">
      <alignment horizontal="center" vertical="top"/>
    </xf>
    <xf numFmtId="0" fontId="1" fillId="0" borderId="0" xfId="2" applyFont="1" applyAlignment="1">
      <alignment horizontal="left" vertical="top"/>
    </xf>
    <xf numFmtId="4" fontId="1" fillId="0" borderId="0" xfId="2" applyNumberFormat="1" applyFont="1" applyAlignment="1" applyProtection="1">
      <alignment vertical="top"/>
      <protection locked="0"/>
    </xf>
    <xf numFmtId="0" fontId="1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15" fillId="0" borderId="0" xfId="2" applyFont="1" applyAlignment="1" applyProtection="1">
      <alignment vertical="top"/>
      <protection locked="0"/>
    </xf>
    <xf numFmtId="4" fontId="15" fillId="0" borderId="0" xfId="2" applyNumberFormat="1" applyFont="1" applyAlignment="1" applyProtection="1">
      <alignment vertical="top"/>
      <protection locked="0"/>
    </xf>
    <xf numFmtId="0" fontId="15" fillId="0" borderId="0" xfId="2" applyFont="1" applyAlignment="1">
      <alignment vertical="top"/>
    </xf>
    <xf numFmtId="0" fontId="15" fillId="0" borderId="0" xfId="2" applyFont="1" applyAlignment="1" applyProtection="1">
      <alignment horizontal="left" vertical="top"/>
      <protection locked="0"/>
    </xf>
    <xf numFmtId="4" fontId="15" fillId="0" borderId="0" xfId="2" applyNumberFormat="1" applyFont="1" applyAlignment="1" applyProtection="1">
      <alignment horizontal="left" vertical="top"/>
      <protection locked="0"/>
    </xf>
    <xf numFmtId="0" fontId="15" fillId="0" borderId="0" xfId="2" applyFont="1" applyAlignment="1">
      <alignment horizontal="left" vertical="top"/>
    </xf>
    <xf numFmtId="4" fontId="1" fillId="0" borderId="2" xfId="2" applyNumberFormat="1" applyFont="1" applyBorder="1" applyAlignment="1" applyProtection="1">
      <alignment horizontal="right" vertical="top"/>
      <protection locked="0"/>
    </xf>
    <xf numFmtId="0" fontId="1" fillId="0" borderId="2" xfId="2" applyFont="1" applyBorder="1" applyAlignment="1">
      <alignment horizontal="center" vertical="top"/>
    </xf>
    <xf numFmtId="0" fontId="1" fillId="0" borderId="2" xfId="2" applyFont="1" applyBorder="1" applyAlignment="1">
      <alignment horizontal="left" vertical="top" wrapText="1"/>
    </xf>
    <xf numFmtId="0" fontId="5" fillId="0" borderId="2" xfId="2" applyFont="1" applyBorder="1" applyAlignment="1">
      <alignment horizontal="center" vertical="top"/>
    </xf>
    <xf numFmtId="0" fontId="16" fillId="0" borderId="0" xfId="2" applyFont="1" applyAlignment="1">
      <alignment horizontal="left" vertical="top"/>
    </xf>
    <xf numFmtId="0" fontId="15" fillId="0" borderId="0" xfId="2" applyFont="1" applyAlignment="1">
      <alignment horizontal="left" vertical="top" wrapText="1"/>
    </xf>
    <xf numFmtId="0" fontId="1" fillId="0" borderId="0" xfId="2" applyFont="1" applyAlignment="1" applyProtection="1">
      <alignment horizontal="left" vertical="top"/>
      <protection locked="0"/>
    </xf>
    <xf numFmtId="4" fontId="1" fillId="0" borderId="0" xfId="2" applyNumberFormat="1" applyFont="1" applyAlignment="1" applyProtection="1">
      <alignment horizontal="left" vertical="top"/>
      <protection locked="0"/>
    </xf>
    <xf numFmtId="0" fontId="17" fillId="0" borderId="0" xfId="2" applyFont="1" applyAlignment="1" applyProtection="1">
      <alignment horizontal="left" vertical="top"/>
      <protection locked="0"/>
    </xf>
    <xf numFmtId="4" fontId="17" fillId="0" borderId="0" xfId="2" applyNumberFormat="1" applyFont="1" applyAlignment="1" applyProtection="1">
      <alignment horizontal="left" vertical="top"/>
      <protection locked="0"/>
    </xf>
    <xf numFmtId="0" fontId="17" fillId="0" borderId="0" xfId="2" applyFont="1" applyAlignment="1">
      <alignment horizontal="left" vertical="top"/>
    </xf>
    <xf numFmtId="0" fontId="18" fillId="0" borderId="0" xfId="2" applyFont="1" applyAlignment="1">
      <alignment horizontal="left" vertical="top"/>
    </xf>
    <xf numFmtId="0" fontId="17" fillId="0" borderId="0" xfId="2" applyFont="1" applyAlignment="1">
      <alignment horizontal="left" vertical="top" wrapText="1"/>
    </xf>
    <xf numFmtId="0" fontId="19" fillId="0" borderId="0" xfId="2" applyFont="1" applyAlignment="1">
      <alignment horizontal="left" vertical="top"/>
    </xf>
    <xf numFmtId="0" fontId="17" fillId="0" borderId="0" xfId="2" applyFont="1" applyAlignment="1" applyProtection="1">
      <alignment horizontal="left" vertical="center"/>
      <protection locked="0"/>
    </xf>
    <xf numFmtId="4" fontId="17" fillId="0" borderId="0" xfId="2" applyNumberFormat="1" applyFont="1" applyAlignment="1" applyProtection="1">
      <alignment horizontal="left" vertical="center"/>
      <protection locked="0"/>
    </xf>
    <xf numFmtId="0" fontId="17" fillId="0" borderId="0" xfId="2" applyFont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 wrapText="1"/>
    </xf>
    <xf numFmtId="0" fontId="15" fillId="0" borderId="0" xfId="2" applyFont="1" applyAlignment="1">
      <alignment horizontal="left" vertical="center"/>
    </xf>
    <xf numFmtId="16" fontId="16" fillId="0" borderId="0" xfId="2" applyNumberFormat="1" applyFont="1" applyAlignment="1">
      <alignment horizontal="left" vertical="top"/>
    </xf>
    <xf numFmtId="0" fontId="5" fillId="0" borderId="0" xfId="2" applyFont="1" applyAlignment="1" applyProtection="1">
      <alignment horizontal="left" vertical="top"/>
      <protection locked="0"/>
    </xf>
    <xf numFmtId="4" fontId="5" fillId="0" borderId="0" xfId="2" applyNumberFormat="1" applyFont="1" applyAlignment="1" applyProtection="1">
      <alignment horizontal="left" vertical="top"/>
      <protection locked="0"/>
    </xf>
    <xf numFmtId="0" fontId="5" fillId="0" borderId="0" xfId="2" applyFont="1" applyAlignment="1">
      <alignment horizontal="left" vertical="top"/>
    </xf>
    <xf numFmtId="0" fontId="5" fillId="0" borderId="0" xfId="2" applyFont="1" applyAlignment="1">
      <alignment horizontal="left" vertical="top" wrapText="1"/>
    </xf>
    <xf numFmtId="14" fontId="16" fillId="0" borderId="0" xfId="2" applyNumberFormat="1" applyFont="1" applyAlignment="1">
      <alignment horizontal="left" vertical="top"/>
    </xf>
    <xf numFmtId="0" fontId="21" fillId="0" borderId="0" xfId="2" applyFont="1" applyAlignment="1" applyProtection="1">
      <alignment horizontal="left" vertical="top"/>
      <protection locked="0"/>
    </xf>
    <xf numFmtId="4" fontId="21" fillId="0" borderId="2" xfId="2" applyNumberFormat="1" applyFont="1" applyBorder="1" applyAlignment="1" applyProtection="1">
      <alignment horizontal="left" vertical="top"/>
      <protection locked="0"/>
    </xf>
    <xf numFmtId="0" fontId="21" fillId="0" borderId="2" xfId="2" applyFont="1" applyBorder="1" applyAlignment="1">
      <alignment horizontal="left" vertical="top"/>
    </xf>
    <xf numFmtId="0" fontId="21" fillId="0" borderId="2" xfId="2" applyFont="1" applyBorder="1" applyAlignment="1">
      <alignment horizontal="left" vertical="top" wrapText="1"/>
    </xf>
    <xf numFmtId="0" fontId="22" fillId="0" borderId="0" xfId="2" applyFont="1" applyAlignment="1" applyProtection="1">
      <alignment horizontal="left" vertical="top"/>
      <protection locked="0"/>
    </xf>
    <xf numFmtId="4" fontId="22" fillId="0" borderId="0" xfId="2" applyNumberFormat="1" applyFont="1" applyAlignment="1" applyProtection="1">
      <alignment horizontal="left" vertical="top"/>
      <protection locked="0"/>
    </xf>
    <xf numFmtId="0" fontId="22" fillId="0" borderId="0" xfId="2" applyFont="1" applyAlignment="1">
      <alignment horizontal="left" vertical="top"/>
    </xf>
    <xf numFmtId="0" fontId="22" fillId="0" borderId="0" xfId="2" applyFont="1" applyAlignment="1">
      <alignment horizontal="left" vertical="top" wrapText="1"/>
    </xf>
    <xf numFmtId="0" fontId="23" fillId="0" borderId="0" xfId="2" applyFont="1" applyAlignment="1" applyProtection="1">
      <alignment horizontal="left" vertical="top"/>
      <protection locked="0"/>
    </xf>
    <xf numFmtId="4" fontId="23" fillId="0" borderId="0" xfId="2" applyNumberFormat="1" applyFont="1" applyAlignment="1" applyProtection="1">
      <alignment horizontal="left" vertical="top"/>
      <protection locked="0"/>
    </xf>
    <xf numFmtId="0" fontId="23" fillId="0" borderId="0" xfId="2" applyFont="1" applyAlignment="1">
      <alignment horizontal="left" vertical="top"/>
    </xf>
    <xf numFmtId="0" fontId="23" fillId="0" borderId="0" xfId="2" applyFont="1" applyAlignment="1">
      <alignment horizontal="left" vertical="top" wrapText="1"/>
    </xf>
    <xf numFmtId="0" fontId="24" fillId="0" borderId="0" xfId="2" applyFont="1" applyAlignment="1" applyProtection="1">
      <alignment horizontal="left" vertical="top"/>
      <protection locked="0"/>
    </xf>
    <xf numFmtId="4" fontId="24" fillId="0" borderId="0" xfId="2" applyNumberFormat="1" applyFont="1" applyAlignment="1" applyProtection="1">
      <alignment horizontal="left" vertical="top"/>
      <protection locked="0"/>
    </xf>
    <xf numFmtId="0" fontId="24" fillId="0" borderId="0" xfId="2" applyFont="1" applyAlignment="1">
      <alignment horizontal="left" vertical="top"/>
    </xf>
    <xf numFmtId="0" fontId="24" fillId="0" borderId="0" xfId="2" applyFont="1" applyAlignment="1">
      <alignment horizontal="left" vertical="top" wrapText="1"/>
    </xf>
    <xf numFmtId="0" fontId="25" fillId="0" borderId="0" xfId="2" applyFont="1" applyAlignment="1" applyProtection="1">
      <alignment vertical="top"/>
      <protection locked="0"/>
    </xf>
    <xf numFmtId="0" fontId="25" fillId="0" borderId="2" xfId="2" applyFont="1" applyBorder="1" applyAlignment="1">
      <alignment vertical="top"/>
    </xf>
    <xf numFmtId="4" fontId="25" fillId="0" borderId="2" xfId="2" applyNumberFormat="1" applyFont="1" applyBorder="1" applyAlignment="1">
      <alignment horizontal="left" vertical="top"/>
    </xf>
    <xf numFmtId="0" fontId="25" fillId="0" borderId="2" xfId="2" applyFont="1" applyBorder="1" applyAlignment="1">
      <alignment horizontal="left" vertical="top" wrapText="1"/>
    </xf>
    <xf numFmtId="0" fontId="26" fillId="0" borderId="2" xfId="2" applyFont="1" applyBorder="1" applyAlignment="1">
      <alignment horizontal="center" vertical="top"/>
    </xf>
    <xf numFmtId="0" fontId="25" fillId="0" borderId="0" xfId="2" applyFont="1" applyAlignment="1">
      <alignment vertical="top"/>
    </xf>
    <xf numFmtId="4" fontId="25" fillId="0" borderId="0" xfId="2" applyNumberFormat="1" applyFont="1" applyAlignment="1">
      <alignment horizontal="left" vertical="top"/>
    </xf>
    <xf numFmtId="0" fontId="25" fillId="0" borderId="0" xfId="2" applyFont="1" applyAlignment="1">
      <alignment horizontal="left" vertical="top"/>
    </xf>
    <xf numFmtId="0" fontId="26" fillId="0" borderId="0" xfId="2" applyFont="1" applyAlignment="1">
      <alignment horizontal="center" vertical="top"/>
    </xf>
    <xf numFmtId="4" fontId="25" fillId="0" borderId="0" xfId="2" applyNumberFormat="1" applyFont="1" applyAlignment="1">
      <alignment vertical="top"/>
    </xf>
    <xf numFmtId="0" fontId="25" fillId="0" borderId="0" xfId="2" applyFont="1" applyAlignment="1">
      <alignment vertical="center"/>
    </xf>
    <xf numFmtId="4" fontId="25" fillId="0" borderId="0" xfId="2" applyNumberFormat="1" applyFont="1" applyAlignment="1">
      <alignment horizontal="left" vertical="center"/>
    </xf>
    <xf numFmtId="0" fontId="25" fillId="0" borderId="0" xfId="2" applyFont="1" applyAlignment="1">
      <alignment vertical="center" wrapText="1"/>
    </xf>
    <xf numFmtId="0" fontId="25" fillId="0" borderId="0" xfId="2" applyFont="1" applyAlignment="1">
      <alignment horizontal="left" vertical="center"/>
    </xf>
    <xf numFmtId="4" fontId="25" fillId="0" borderId="0" xfId="2" applyNumberFormat="1" applyFont="1" applyAlignment="1">
      <alignment vertical="center"/>
    </xf>
    <xf numFmtId="0" fontId="25" fillId="0" borderId="0" xfId="2" applyFont="1"/>
    <xf numFmtId="4" fontId="25" fillId="0" borderId="0" xfId="2" applyNumberFormat="1" applyFont="1"/>
    <xf numFmtId="0" fontId="26" fillId="0" borderId="0" xfId="2" applyFont="1" applyAlignment="1">
      <alignment wrapText="1"/>
    </xf>
    <xf numFmtId="0" fontId="27" fillId="0" borderId="0" xfId="2" applyFont="1" applyAlignment="1">
      <alignment horizontal="left"/>
    </xf>
    <xf numFmtId="4" fontId="25" fillId="0" borderId="0" xfId="2" applyNumberFormat="1" applyFont="1" applyAlignment="1" applyProtection="1">
      <alignment horizontal="right" vertical="top"/>
      <protection locked="0"/>
    </xf>
    <xf numFmtId="0" fontId="25" fillId="0" borderId="0" xfId="2" applyFont="1" applyAlignment="1">
      <alignment horizontal="center" vertical="top"/>
    </xf>
    <xf numFmtId="4" fontId="12" fillId="0" borderId="0" xfId="2" applyNumberFormat="1" applyFont="1" applyAlignment="1" applyProtection="1">
      <alignment horizontal="right" vertical="top"/>
      <protection locked="0"/>
    </xf>
    <xf numFmtId="0" fontId="12" fillId="0" borderId="0" xfId="2" applyFont="1" applyAlignment="1">
      <alignment horizontal="center" vertical="top"/>
    </xf>
    <xf numFmtId="0" fontId="12" fillId="0" borderId="0" xfId="2" applyFont="1" applyAlignment="1">
      <alignment horizontal="left" vertical="top" wrapText="1"/>
    </xf>
    <xf numFmtId="0" fontId="28" fillId="0" borderId="0" xfId="2" applyFont="1" applyAlignment="1">
      <alignment horizontal="center" vertical="top"/>
    </xf>
    <xf numFmtId="0" fontId="14" fillId="3" borderId="4" xfId="2" applyFont="1" applyFill="1" applyBorder="1" applyAlignment="1">
      <alignment horizontal="center" vertical="top"/>
    </xf>
    <xf numFmtId="0" fontId="29" fillId="3" borderId="4" xfId="2" applyFont="1" applyFill="1" applyBorder="1" applyAlignment="1">
      <alignment horizontal="left" vertical="top" wrapText="1"/>
    </xf>
    <xf numFmtId="0" fontId="29" fillId="3" borderId="5" xfId="2" applyFont="1" applyFill="1" applyBorder="1" applyAlignment="1">
      <alignment horizontal="center" vertical="top"/>
    </xf>
    <xf numFmtId="4" fontId="14" fillId="0" borderId="2" xfId="2" applyNumberFormat="1" applyFont="1" applyBorder="1" applyAlignment="1">
      <alignment horizontal="right"/>
    </xf>
    <xf numFmtId="0" fontId="14" fillId="0" borderId="2" xfId="2" applyFont="1" applyBorder="1" applyAlignment="1">
      <alignment horizontal="center" vertical="top"/>
    </xf>
    <xf numFmtId="0" fontId="14" fillId="0" borderId="2" xfId="2" applyFont="1" applyBorder="1" applyAlignment="1">
      <alignment horizontal="left" vertical="top" wrapText="1"/>
    </xf>
    <xf numFmtId="0" fontId="29" fillId="0" borderId="2" xfId="2" applyFont="1" applyBorder="1" applyAlignment="1">
      <alignment horizontal="center" vertical="top"/>
    </xf>
    <xf numFmtId="4" fontId="14" fillId="0" borderId="0" xfId="2" applyNumberFormat="1" applyFont="1" applyAlignment="1">
      <alignment horizontal="right"/>
    </xf>
    <xf numFmtId="0" fontId="14" fillId="0" borderId="0" xfId="2" applyFont="1" applyAlignment="1">
      <alignment horizontal="center" vertical="top"/>
    </xf>
    <xf numFmtId="0" fontId="14" fillId="0" borderId="0" xfId="2" applyFont="1" applyAlignment="1">
      <alignment horizontal="left" vertical="top" wrapText="1"/>
    </xf>
    <xf numFmtId="0" fontId="29" fillId="0" borderId="0" xfId="2" applyFont="1" applyAlignment="1">
      <alignment horizontal="center" vertical="top"/>
    </xf>
    <xf numFmtId="4" fontId="29" fillId="0" borderId="2" xfId="2" applyNumberFormat="1" applyFont="1" applyBorder="1"/>
    <xf numFmtId="4" fontId="29" fillId="0" borderId="0" xfId="2" applyNumberFormat="1" applyFont="1"/>
    <xf numFmtId="4" fontId="29" fillId="0" borderId="0" xfId="2" applyNumberFormat="1" applyFont="1" applyAlignment="1">
      <alignment horizontal="right"/>
    </xf>
    <xf numFmtId="4" fontId="14" fillId="3" borderId="4" xfId="2" applyNumberFormat="1" applyFont="1" applyFill="1" applyBorder="1" applyAlignment="1">
      <alignment horizontal="right" vertical="top"/>
    </xf>
    <xf numFmtId="4" fontId="14" fillId="0" borderId="0" xfId="2" applyNumberFormat="1" applyFont="1" applyAlignment="1">
      <alignment horizontal="right" vertical="top"/>
    </xf>
    <xf numFmtId="49" fontId="29" fillId="0" borderId="0" xfId="2" applyNumberFormat="1" applyFont="1" applyAlignment="1">
      <alignment horizontal="center" vertical="top"/>
    </xf>
    <xf numFmtId="4" fontId="14" fillId="0" borderId="0" xfId="2" applyNumberFormat="1" applyFont="1" applyAlignment="1" applyProtection="1">
      <alignment horizontal="right" vertical="top"/>
      <protection locked="0"/>
    </xf>
    <xf numFmtId="0" fontId="14" fillId="0" borderId="0" xfId="2" applyFont="1"/>
    <xf numFmtId="4" fontId="14" fillId="0" borderId="0" xfId="2" applyNumberFormat="1" applyFont="1"/>
    <xf numFmtId="0" fontId="14" fillId="0" borderId="0" xfId="2" applyFont="1" applyAlignment="1">
      <alignment vertical="top"/>
    </xf>
    <xf numFmtId="4" fontId="14" fillId="0" borderId="0" xfId="2" applyNumberFormat="1" applyFont="1" applyAlignment="1">
      <alignment vertical="top"/>
    </xf>
    <xf numFmtId="0" fontId="32" fillId="0" borderId="0" xfId="2" applyFont="1" applyAlignment="1">
      <alignment vertical="top"/>
    </xf>
    <xf numFmtId="0" fontId="32" fillId="0" borderId="0" xfId="2" applyFont="1" applyAlignment="1">
      <alignment horizontal="left" vertical="top" wrapText="1"/>
    </xf>
    <xf numFmtId="49" fontId="14" fillId="0" borderId="0" xfId="2" applyNumberFormat="1" applyFont="1" applyAlignment="1">
      <alignment vertical="top" wrapText="1"/>
    </xf>
    <xf numFmtId="0" fontId="29" fillId="0" borderId="0" xfId="2" applyFont="1" applyAlignment="1">
      <alignment horizontal="justify" vertical="top" wrapText="1"/>
    </xf>
    <xf numFmtId="0" fontId="25" fillId="0" borderId="0" xfId="2" applyFont="1" applyAlignment="1" applyProtection="1">
      <alignment vertical="center"/>
      <protection locked="0"/>
    </xf>
    <xf numFmtId="4" fontId="34" fillId="3" borderId="6" xfId="2" applyNumberFormat="1" applyFont="1" applyFill="1" applyBorder="1" applyAlignment="1" applyProtection="1">
      <alignment horizontal="center" vertical="center" wrapText="1"/>
      <protection locked="0"/>
    </xf>
    <xf numFmtId="0" fontId="34" fillId="3" borderId="6" xfId="2" applyFont="1" applyFill="1" applyBorder="1" applyAlignment="1">
      <alignment horizontal="center" vertical="center" wrapText="1"/>
    </xf>
    <xf numFmtId="1" fontId="34" fillId="3" borderId="6" xfId="2" applyNumberFormat="1" applyFont="1" applyFill="1" applyBorder="1" applyAlignment="1">
      <alignment horizontal="center" vertical="center" wrapText="1"/>
    </xf>
    <xf numFmtId="49" fontId="34" fillId="3" borderId="6" xfId="2" applyNumberFormat="1" applyFont="1" applyFill="1" applyBorder="1" applyAlignment="1">
      <alignment horizontal="center" vertical="center" wrapText="1"/>
    </xf>
    <xf numFmtId="0" fontId="35" fillId="0" borderId="0" xfId="2" applyFont="1" applyAlignment="1" applyProtection="1">
      <alignment vertical="top"/>
      <protection locked="0"/>
    </xf>
    <xf numFmtId="0" fontId="35" fillId="0" borderId="0" xfId="2" applyFont="1" applyAlignment="1">
      <alignment vertical="top"/>
    </xf>
    <xf numFmtId="4" fontId="35" fillId="0" borderId="0" xfId="2" applyNumberFormat="1" applyFont="1" applyAlignment="1">
      <alignment horizontal="left" vertical="top"/>
    </xf>
    <xf numFmtId="0" fontId="35" fillId="0" borderId="0" xfId="2" applyFont="1" applyAlignment="1">
      <alignment horizontal="left" vertical="top"/>
    </xf>
    <xf numFmtId="0" fontId="36" fillId="0" borderId="0" xfId="2" applyFont="1" applyAlignment="1">
      <alignment horizontal="center" vertical="top"/>
    </xf>
    <xf numFmtId="0" fontId="35" fillId="0" borderId="9" xfId="2" applyFont="1" applyBorder="1" applyAlignment="1">
      <alignment vertical="top"/>
    </xf>
    <xf numFmtId="0" fontId="35" fillId="0" borderId="12" xfId="2" applyFont="1" applyBorder="1" applyAlignment="1">
      <alignment vertical="top"/>
    </xf>
    <xf numFmtId="0" fontId="35" fillId="0" borderId="13" xfId="2" applyFont="1" applyBorder="1" applyAlignment="1">
      <alignment vertical="top" wrapText="1"/>
    </xf>
    <xf numFmtId="0" fontId="35" fillId="0" borderId="11" xfId="2" applyFont="1" applyBorder="1" applyAlignment="1">
      <alignment vertical="top" wrapText="1"/>
    </xf>
    <xf numFmtId="4" fontId="35" fillId="0" borderId="0" xfId="2" applyNumberFormat="1" applyFont="1" applyAlignment="1" applyProtection="1">
      <alignment horizontal="right" vertical="top"/>
      <protection locked="0"/>
    </xf>
    <xf numFmtId="0" fontId="35" fillId="0" borderId="0" xfId="2" applyFont="1" applyAlignment="1">
      <alignment horizontal="center" vertical="top"/>
    </xf>
    <xf numFmtId="0" fontId="5" fillId="2" borderId="0" xfId="2" applyFont="1" applyFill="1" applyAlignment="1">
      <alignment horizontal="center" vertical="top" wrapText="1"/>
    </xf>
    <xf numFmtId="0" fontId="35" fillId="0" borderId="0" xfId="2" applyFont="1" applyAlignment="1">
      <alignment horizontal="center"/>
    </xf>
    <xf numFmtId="4" fontId="35" fillId="0" borderId="0" xfId="2" applyNumberFormat="1" applyFont="1" applyAlignment="1">
      <alignment horizontal="left" vertical="center"/>
    </xf>
    <xf numFmtId="4" fontId="34" fillId="3" borderId="5" xfId="2" applyNumberFormat="1" applyFont="1" applyFill="1" applyBorder="1" applyAlignment="1" applyProtection="1">
      <alignment horizontal="center" vertical="center" wrapText="1"/>
      <protection locked="0"/>
    </xf>
    <xf numFmtId="4" fontId="14" fillId="0" borderId="13" xfId="2" applyNumberFormat="1" applyFont="1" applyBorder="1" applyAlignment="1" applyProtection="1">
      <alignment horizontal="right" vertical="top"/>
      <protection locked="0"/>
    </xf>
    <xf numFmtId="8" fontId="14" fillId="0" borderId="13" xfId="4" applyNumberFormat="1" applyFont="1" applyBorder="1" applyAlignment="1" applyProtection="1">
      <alignment horizontal="right"/>
      <protection locked="0"/>
    </xf>
    <xf numFmtId="4" fontId="1" fillId="0" borderId="13" xfId="2" applyNumberFormat="1" applyFont="1" applyBorder="1" applyAlignment="1" applyProtection="1">
      <alignment horizontal="right" vertical="top"/>
      <protection locked="0"/>
    </xf>
    <xf numFmtId="0" fontId="14" fillId="0" borderId="13" xfId="2" applyFont="1" applyBorder="1" applyAlignment="1" applyProtection="1">
      <alignment vertical="top"/>
      <protection locked="0"/>
    </xf>
    <xf numFmtId="49" fontId="14" fillId="0" borderId="13" xfId="2" applyNumberFormat="1" applyFont="1" applyBorder="1" applyAlignment="1" applyProtection="1">
      <alignment horizontal="left" vertical="top" wrapText="1"/>
      <protection locked="0"/>
    </xf>
    <xf numFmtId="49" fontId="33" fillId="0" borderId="13" xfId="2" applyNumberFormat="1" applyFont="1" applyBorder="1" applyAlignment="1" applyProtection="1">
      <alignment horizontal="left" vertical="top" wrapText="1"/>
      <protection locked="0"/>
    </xf>
    <xf numFmtId="0" fontId="33" fillId="0" borderId="13" xfId="2" applyFont="1" applyBorder="1" applyAlignment="1" applyProtection="1">
      <alignment horizontal="left" vertical="top" wrapText="1"/>
      <protection locked="0"/>
    </xf>
    <xf numFmtId="0" fontId="14" fillId="0" borderId="13" xfId="2" applyFont="1" applyBorder="1" applyAlignment="1" applyProtection="1">
      <alignment horizontal="left" vertical="top" wrapText="1"/>
      <protection locked="0"/>
    </xf>
    <xf numFmtId="0" fontId="32" fillId="0" borderId="13" xfId="2" applyFont="1" applyBorder="1" applyAlignment="1" applyProtection="1">
      <alignment horizontal="left" vertical="top" wrapText="1"/>
      <protection locked="0"/>
    </xf>
    <xf numFmtId="49" fontId="29" fillId="0" borderId="13" xfId="2" applyNumberFormat="1" applyFont="1" applyBorder="1" applyAlignment="1" applyProtection="1">
      <alignment horizontal="left" vertical="top" wrapText="1"/>
      <protection locked="0"/>
    </xf>
    <xf numFmtId="0" fontId="14" fillId="0" borderId="13" xfId="2" applyFont="1" applyBorder="1" applyProtection="1">
      <protection locked="0"/>
    </xf>
    <xf numFmtId="4" fontId="14" fillId="3" borderId="6" xfId="2" applyNumberFormat="1" applyFont="1" applyFill="1" applyBorder="1" applyAlignment="1" applyProtection="1">
      <alignment horizontal="right" vertical="top"/>
      <protection locked="0"/>
    </xf>
    <xf numFmtId="44" fontId="29" fillId="3" borderId="6" xfId="3" applyFont="1" applyFill="1" applyBorder="1" applyAlignment="1" applyProtection="1">
      <alignment horizontal="right" vertical="top"/>
      <protection locked="0"/>
    </xf>
    <xf numFmtId="167" fontId="14" fillId="0" borderId="13" xfId="4" applyNumberFormat="1" applyFont="1" applyBorder="1" applyAlignment="1" applyProtection="1">
      <alignment horizontal="right"/>
      <protection locked="0"/>
    </xf>
    <xf numFmtId="8" fontId="25" fillId="0" borderId="13" xfId="4" applyNumberFormat="1" applyFont="1" applyBorder="1" applyAlignment="1" applyProtection="1">
      <alignment horizontal="right"/>
      <protection locked="0"/>
    </xf>
    <xf numFmtId="8" fontId="31" fillId="0" borderId="13" xfId="4" applyNumberFormat="1" applyFont="1" applyBorder="1" applyAlignment="1" applyProtection="1">
      <alignment horizontal="right"/>
      <protection locked="0"/>
    </xf>
    <xf numFmtId="4" fontId="29" fillId="0" borderId="13" xfId="2" applyNumberFormat="1" applyFont="1" applyBorder="1" applyAlignment="1" applyProtection="1">
      <alignment horizontal="right"/>
      <protection locked="0"/>
    </xf>
    <xf numFmtId="44" fontId="29" fillId="0" borderId="13" xfId="3" applyFont="1" applyBorder="1" applyAlignment="1" applyProtection="1">
      <protection locked="0"/>
    </xf>
    <xf numFmtId="4" fontId="29" fillId="0" borderId="13" xfId="2" applyNumberFormat="1" applyFont="1" applyBorder="1" applyProtection="1">
      <protection locked="0"/>
    </xf>
    <xf numFmtId="4" fontId="14" fillId="0" borderId="13" xfId="2" applyNumberFormat="1" applyFont="1" applyBorder="1" applyAlignment="1" applyProtection="1">
      <alignment horizontal="right"/>
      <protection locked="0"/>
    </xf>
    <xf numFmtId="0" fontId="5" fillId="0" borderId="0" xfId="2" applyFont="1" applyAlignment="1" applyProtection="1">
      <alignment vertical="top" wrapText="1"/>
      <protection locked="0"/>
    </xf>
    <xf numFmtId="0" fontId="9" fillId="0" borderId="0" xfId="2" applyAlignment="1" applyProtection="1">
      <alignment vertical="top" wrapText="1"/>
      <protection locked="0"/>
    </xf>
    <xf numFmtId="0" fontId="1" fillId="0" borderId="0" xfId="2" applyFont="1" applyAlignment="1" applyProtection="1">
      <alignment vertical="top" wrapText="1"/>
      <protection locked="0"/>
    </xf>
    <xf numFmtId="0" fontId="12" fillId="0" borderId="0" xfId="2" applyFont="1" applyAlignment="1" applyProtection="1">
      <alignment vertical="top" wrapText="1"/>
      <protection locked="0"/>
    </xf>
    <xf numFmtId="0" fontId="0" fillId="0" borderId="0" xfId="0" applyAlignment="1">
      <alignment horizontal="justify" vertical="justify" wrapText="1"/>
    </xf>
    <xf numFmtId="0" fontId="37" fillId="0" borderId="14" xfId="0" applyFont="1" applyBorder="1" applyAlignment="1">
      <alignment wrapText="1"/>
    </xf>
    <xf numFmtId="0" fontId="38" fillId="0" borderId="14" xfId="0" applyFont="1" applyBorder="1" applyAlignment="1">
      <alignment wrapText="1"/>
    </xf>
    <xf numFmtId="4" fontId="39" fillId="0" borderId="14" xfId="0" applyNumberFormat="1" applyFont="1" applyBorder="1" applyAlignment="1">
      <alignment horizontal="center" wrapText="1"/>
    </xf>
    <xf numFmtId="0" fontId="38" fillId="0" borderId="0" xfId="0" applyFont="1" applyAlignment="1">
      <alignment wrapText="1"/>
    </xf>
    <xf numFmtId="4" fontId="38" fillId="0" borderId="0" xfId="0" applyNumberFormat="1" applyFont="1" applyAlignment="1">
      <alignment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wrapText="1"/>
    </xf>
    <xf numFmtId="4" fontId="40" fillId="0" borderId="0" xfId="0" applyNumberFormat="1" applyFont="1" applyAlignment="1">
      <alignment wrapText="1"/>
    </xf>
    <xf numFmtId="0" fontId="41" fillId="0" borderId="2" xfId="0" applyFont="1" applyBorder="1" applyAlignment="1">
      <alignment vertical="center" wrapText="1"/>
    </xf>
    <xf numFmtId="0" fontId="41" fillId="0" borderId="2" xfId="0" applyFont="1" applyBorder="1" applyAlignment="1">
      <alignment wrapText="1"/>
    </xf>
    <xf numFmtId="4" fontId="41" fillId="0" borderId="2" xfId="0" applyNumberFormat="1" applyFont="1" applyBorder="1" applyAlignment="1">
      <alignment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wrapText="1"/>
    </xf>
    <xf numFmtId="4" fontId="41" fillId="0" borderId="0" xfId="0" applyNumberFormat="1" applyFont="1" applyAlignment="1">
      <alignment wrapText="1"/>
    </xf>
    <xf numFmtId="4" fontId="40" fillId="0" borderId="0" xfId="0" applyNumberFormat="1" applyFont="1" applyAlignment="1">
      <alignment vertical="center" wrapText="1"/>
    </xf>
    <xf numFmtId="0" fontId="40" fillId="0" borderId="15" xfId="0" applyFont="1" applyBorder="1" applyAlignment="1">
      <alignment vertical="center" wrapText="1"/>
    </xf>
    <xf numFmtId="0" fontId="40" fillId="0" borderId="15" xfId="0" applyFont="1" applyBorder="1" applyAlignment="1">
      <alignment wrapText="1"/>
    </xf>
    <xf numFmtId="4" fontId="40" fillId="0" borderId="15" xfId="0" applyNumberFormat="1" applyFont="1" applyBorder="1" applyAlignment="1">
      <alignment vertical="center" wrapText="1"/>
    </xf>
    <xf numFmtId="0" fontId="42" fillId="4" borderId="0" xfId="0" applyFont="1" applyFill="1" applyAlignment="1">
      <alignment horizontal="left" vertical="center" wrapText="1"/>
    </xf>
    <xf numFmtId="0" fontId="42" fillId="4" borderId="0" xfId="0" applyFont="1" applyFill="1" applyAlignment="1">
      <alignment horizontal="justify" vertical="justify" wrapText="1"/>
    </xf>
    <xf numFmtId="4" fontId="42" fillId="4" borderId="0" xfId="0" applyNumberFormat="1" applyFont="1" applyFill="1" applyAlignment="1">
      <alignment horizontal="right" vertical="center" wrapText="1"/>
    </xf>
    <xf numFmtId="0" fontId="43" fillId="0" borderId="0" xfId="0" applyFont="1" applyAlignment="1">
      <alignment horizontal="justify" vertical="justify" wrapText="1"/>
    </xf>
    <xf numFmtId="2" fontId="6" fillId="0" borderId="0" xfId="2" applyNumberFormat="1" applyFont="1" applyAlignment="1" applyProtection="1">
      <alignment horizontal="right"/>
      <protection locked="0"/>
    </xf>
    <xf numFmtId="4" fontId="6" fillId="0" borderId="0" xfId="2" applyNumberFormat="1" applyFont="1" applyAlignment="1" applyProtection="1">
      <alignment horizontal="right"/>
      <protection locked="0"/>
    </xf>
    <xf numFmtId="0" fontId="13" fillId="0" borderId="0" xfId="2" applyFont="1" applyAlignment="1">
      <alignment vertical="top" wrapText="1"/>
    </xf>
    <xf numFmtId="0" fontId="6" fillId="0" borderId="1" xfId="2" applyFont="1" applyBorder="1" applyAlignment="1">
      <alignment vertical="top" wrapText="1"/>
    </xf>
    <xf numFmtId="0" fontId="6" fillId="0" borderId="1" xfId="2" applyFont="1" applyBorder="1" applyAlignment="1">
      <alignment horizontal="right"/>
    </xf>
    <xf numFmtId="0" fontId="13" fillId="0" borderId="0" xfId="2" applyFont="1" applyAlignment="1">
      <alignment horizontal="right"/>
    </xf>
    <xf numFmtId="0" fontId="8" fillId="2" borderId="0" xfId="2" applyFont="1" applyFill="1" applyAlignment="1">
      <alignment horizontal="right"/>
    </xf>
    <xf numFmtId="4" fontId="1" fillId="0" borderId="0" xfId="2" applyNumberFormat="1" applyFont="1" applyAlignment="1">
      <alignment horizontal="right" vertical="top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center"/>
    </xf>
    <xf numFmtId="166" fontId="14" fillId="0" borderId="0" xfId="2" applyNumberFormat="1" applyFont="1" applyAlignment="1">
      <alignment horizontal="center"/>
    </xf>
    <xf numFmtId="0" fontId="14" fillId="0" borderId="0" xfId="2" applyFont="1" applyAlignment="1">
      <alignment horizontal="left" wrapText="1"/>
    </xf>
    <xf numFmtId="3" fontId="14" fillId="0" borderId="0" xfId="2" applyNumberFormat="1" applyFont="1" applyAlignment="1">
      <alignment horizontal="center"/>
    </xf>
    <xf numFmtId="0" fontId="29" fillId="0" borderId="0" xfId="2" applyFont="1" applyAlignment="1">
      <alignment horizontal="left" vertical="top" wrapText="1"/>
    </xf>
    <xf numFmtId="4" fontId="14" fillId="0" borderId="0" xfId="2" applyNumberFormat="1" applyFont="1" applyAlignment="1">
      <alignment horizontal="center" vertical="top"/>
    </xf>
    <xf numFmtId="0" fontId="14" fillId="0" borderId="0" xfId="6" applyFont="1" applyAlignment="1">
      <alignment horizontal="left" vertical="top" wrapText="1"/>
    </xf>
    <xf numFmtId="4" fontId="14" fillId="0" borderId="0" xfId="5" applyNumberFormat="1" applyFont="1" applyFill="1" applyBorder="1" applyAlignment="1" applyProtection="1">
      <alignment horizontal="center"/>
    </xf>
    <xf numFmtId="0" fontId="31" fillId="0" borderId="0" xfId="6" applyFont="1" applyAlignment="1">
      <alignment horizontal="left" vertical="top" wrapText="1"/>
    </xf>
    <xf numFmtId="0" fontId="31" fillId="0" borderId="0" xfId="2" applyFont="1" applyAlignment="1">
      <alignment horizontal="left" vertical="top" wrapText="1"/>
    </xf>
    <xf numFmtId="0" fontId="31" fillId="0" borderId="0" xfId="2" applyFont="1" applyAlignment="1">
      <alignment horizontal="center"/>
    </xf>
    <xf numFmtId="4" fontId="31" fillId="0" borderId="0" xfId="2" applyNumberFormat="1" applyFont="1" applyAlignment="1">
      <alignment horizontal="center"/>
    </xf>
    <xf numFmtId="4" fontId="14" fillId="0" borderId="0" xfId="2" applyNumberFormat="1" applyFont="1" applyAlignment="1">
      <alignment horizontal="center"/>
    </xf>
    <xf numFmtId="0" fontId="14" fillId="0" borderId="0" xfId="2" applyFont="1" applyAlignment="1">
      <alignment horizontal="left" vertical="top"/>
    </xf>
    <xf numFmtId="0" fontId="29" fillId="3" borderId="4" xfId="2" applyFont="1" applyFill="1" applyBorder="1" applyAlignment="1">
      <alignment horizontal="left" vertical="top"/>
    </xf>
    <xf numFmtId="4" fontId="14" fillId="0" borderId="0" xfId="5" applyNumberFormat="1" applyFont="1" applyAlignment="1" applyProtection="1">
      <alignment horizontal="right"/>
    </xf>
    <xf numFmtId="0" fontId="29" fillId="0" borderId="0" xfId="2" applyFont="1" applyAlignment="1">
      <alignment horizontal="left" vertical="top"/>
    </xf>
    <xf numFmtId="2" fontId="29" fillId="0" borderId="0" xfId="2" applyNumberFormat="1" applyFont="1" applyAlignment="1">
      <alignment horizontal="center" vertical="top"/>
    </xf>
    <xf numFmtId="0" fontId="29" fillId="0" borderId="2" xfId="2" applyFont="1" applyBorder="1" applyAlignment="1">
      <alignment horizontal="left" vertical="top" wrapText="1"/>
    </xf>
    <xf numFmtId="2" fontId="29" fillId="0" borderId="2" xfId="2" applyNumberFormat="1" applyFont="1" applyBorder="1" applyAlignment="1">
      <alignment horizontal="center" vertical="top"/>
    </xf>
    <xf numFmtId="4" fontId="29" fillId="0" borderId="0" xfId="3" applyNumberFormat="1" applyFont="1" applyAlignment="1"/>
    <xf numFmtId="4" fontId="14" fillId="0" borderId="0" xfId="2" applyNumberFormat="1" applyFont="1" applyAlignment="1" applyProtection="1">
      <alignment horizontal="right"/>
      <protection locked="0"/>
    </xf>
    <xf numFmtId="4" fontId="14" fillId="0" borderId="0" xfId="4" applyNumberFormat="1" applyFont="1" applyAlignment="1">
      <alignment horizontal="right"/>
    </xf>
    <xf numFmtId="4" fontId="25" fillId="0" borderId="0" xfId="4" applyNumberFormat="1" applyFont="1" applyAlignment="1">
      <alignment horizontal="right"/>
    </xf>
    <xf numFmtId="4" fontId="31" fillId="0" borderId="0" xfId="2" applyNumberFormat="1" applyFont="1" applyAlignment="1">
      <alignment horizontal="right"/>
    </xf>
    <xf numFmtId="4" fontId="31" fillId="0" borderId="0" xfId="4" applyNumberFormat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0" fontId="9" fillId="0" borderId="0" xfId="2" applyAlignment="1">
      <alignment vertical="center" wrapText="1"/>
    </xf>
    <xf numFmtId="49" fontId="3" fillId="0" borderId="0" xfId="1" applyNumberFormat="1" applyFont="1" applyAlignment="1">
      <alignment horizontal="center" vertical="top" wrapText="1"/>
    </xf>
    <xf numFmtId="0" fontId="9" fillId="0" borderId="0" xfId="2" applyAlignment="1">
      <alignment wrapText="1"/>
    </xf>
    <xf numFmtId="49" fontId="2" fillId="0" borderId="0" xfId="1" applyNumberFormat="1" applyFont="1" applyAlignment="1">
      <alignment horizontal="left" wrapText="1"/>
    </xf>
    <xf numFmtId="49" fontId="6" fillId="0" borderId="0" xfId="2" applyNumberFormat="1" applyFont="1" applyAlignment="1">
      <alignment horizontal="left" vertical="top" wrapText="1"/>
    </xf>
    <xf numFmtId="0" fontId="9" fillId="0" borderId="0" xfId="2" applyAlignment="1">
      <alignment horizontal="left" vertical="top" wrapText="1"/>
    </xf>
    <xf numFmtId="0" fontId="8" fillId="2" borderId="0" xfId="2" applyFont="1" applyFill="1" applyAlignment="1">
      <alignment vertical="top" wrapText="1"/>
    </xf>
    <xf numFmtId="0" fontId="9" fillId="0" borderId="0" xfId="2" applyAlignment="1">
      <alignment vertical="top" wrapText="1"/>
    </xf>
    <xf numFmtId="0" fontId="33" fillId="0" borderId="0" xfId="2" applyFont="1" applyAlignment="1">
      <alignment horizontal="left" vertical="top" wrapText="1"/>
    </xf>
    <xf numFmtId="4" fontId="29" fillId="3" borderId="4" xfId="3" applyNumberFormat="1" applyFont="1" applyFill="1" applyBorder="1" applyAlignment="1">
      <alignment horizontal="right" vertical="top"/>
    </xf>
    <xf numFmtId="49" fontId="33" fillId="0" borderId="0" xfId="2" applyNumberFormat="1" applyFont="1" applyAlignment="1">
      <alignment horizontal="left" vertical="top" wrapText="1"/>
    </xf>
    <xf numFmtId="0" fontId="35" fillId="0" borderId="11" xfId="2" applyFont="1" applyBorder="1" applyAlignment="1">
      <alignment horizontal="center"/>
    </xf>
    <xf numFmtId="0" fontId="35" fillId="0" borderId="4" xfId="2" applyFont="1" applyBorder="1" applyAlignment="1">
      <alignment horizontal="center"/>
    </xf>
    <xf numFmtId="0" fontId="35" fillId="0" borderId="3" xfId="2" applyFont="1" applyBorder="1" applyAlignment="1">
      <alignment horizontal="center"/>
    </xf>
    <xf numFmtId="0" fontId="35" fillId="0" borderId="11" xfId="2" applyFont="1" applyBorder="1" applyAlignment="1">
      <alignment horizontal="left" vertical="center"/>
    </xf>
    <xf numFmtId="0" fontId="35" fillId="0" borderId="10" xfId="2" applyFont="1" applyBorder="1" applyAlignment="1">
      <alignment horizontal="left" vertical="center"/>
    </xf>
    <xf numFmtId="0" fontId="35" fillId="0" borderId="8" xfId="2" applyFont="1" applyBorder="1" applyAlignment="1">
      <alignment horizontal="left" vertical="center"/>
    </xf>
    <xf numFmtId="0" fontId="35" fillId="0" borderId="7" xfId="2" applyFont="1" applyBorder="1" applyAlignment="1">
      <alignment horizontal="left" vertical="center"/>
    </xf>
    <xf numFmtId="0" fontId="35" fillId="0" borderId="1" xfId="2" applyFont="1" applyBorder="1" applyAlignment="1">
      <alignment horizontal="left" vertical="center"/>
    </xf>
    <xf numFmtId="0" fontId="35" fillId="0" borderId="2" xfId="2" applyFont="1" applyBorder="1" applyAlignment="1">
      <alignment horizontal="left" vertical="center"/>
    </xf>
    <xf numFmtId="0" fontId="35" fillId="0" borderId="11" xfId="2" applyFont="1" applyBorder="1" applyAlignment="1">
      <alignment horizontal="left" vertical="center" wrapText="1"/>
    </xf>
    <xf numFmtId="0" fontId="35" fillId="0" borderId="10" xfId="2" applyFont="1" applyBorder="1" applyAlignment="1">
      <alignment horizontal="left" vertical="center" wrapText="1"/>
    </xf>
    <xf numFmtId="4" fontId="35" fillId="0" borderId="11" xfId="2" applyNumberFormat="1" applyFont="1" applyBorder="1" applyAlignment="1">
      <alignment horizontal="left" vertical="center"/>
    </xf>
    <xf numFmtId="4" fontId="35" fillId="0" borderId="10" xfId="2" applyNumberFormat="1" applyFont="1" applyBorder="1" applyAlignment="1">
      <alignment horizontal="left" vertical="center"/>
    </xf>
    <xf numFmtId="4" fontId="35" fillId="0" borderId="8" xfId="2" applyNumberFormat="1" applyFont="1" applyBorder="1" applyAlignment="1">
      <alignment horizontal="left" vertical="center"/>
    </xf>
    <xf numFmtId="4" fontId="35" fillId="0" borderId="7" xfId="2" applyNumberFormat="1" applyFont="1" applyBorder="1" applyAlignment="1">
      <alignment horizontal="left" vertical="center"/>
    </xf>
    <xf numFmtId="49" fontId="14" fillId="0" borderId="0" xfId="2" applyNumberFormat="1" applyFont="1" applyAlignment="1">
      <alignment horizontal="left" vertical="top" wrapText="1"/>
    </xf>
    <xf numFmtId="0" fontId="14" fillId="0" borderId="0" xfId="2" applyFont="1" applyAlignment="1">
      <alignment horizontal="left" vertical="top" wrapText="1"/>
    </xf>
    <xf numFmtId="49" fontId="29" fillId="0" borderId="0" xfId="2" applyNumberFormat="1" applyFont="1" applyAlignment="1">
      <alignment horizontal="left" vertical="top" wrapText="1"/>
    </xf>
    <xf numFmtId="0" fontId="32" fillId="0" borderId="0" xfId="2" applyFont="1" applyAlignment="1">
      <alignment horizontal="left" vertical="top" wrapText="1"/>
    </xf>
    <xf numFmtId="4" fontId="29" fillId="0" borderId="0" xfId="3" applyNumberFormat="1" applyFont="1" applyAlignment="1"/>
  </cellXfs>
  <cellStyles count="7">
    <cellStyle name="A4 Small 210 x 297 mm" xfId="6" xr:uid="{2116470E-1B92-4E59-AF38-46BF3E56F783}"/>
    <cellStyle name="Comma 2" xfId="5" xr:uid="{7EF0F1E3-89F2-4D64-A92D-C11375B7AAB4}"/>
    <cellStyle name="Normal" xfId="0" builtinId="0"/>
    <cellStyle name="Normal 10" xfId="1" xr:uid="{C964B8B2-F59B-4B18-8D35-E23264BDFF3F}"/>
    <cellStyle name="Normal_TROŠKOVNIK - KAM - ŽUTO" xfId="4" xr:uid="{7D5B4099-2D26-48E8-96AD-B3C043E5E150}"/>
    <cellStyle name="Normalno 2" xfId="2" xr:uid="{C62EB0BE-D2AC-4105-B841-312A8798F7A5}"/>
    <cellStyle name="Valuta 2" xfId="3" xr:uid="{69CD9F96-5CCD-47C0-8693-E639001977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567690</xdr:colOff>
      <xdr:row>8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5398724-6071-4EE8-9283-57811B912BDA}"/>
            </a:ext>
          </a:extLst>
        </xdr:cNvPr>
        <xdr:cNvSpPr txBox="1"/>
      </xdr:nvSpPr>
      <xdr:spPr>
        <a:xfrm>
          <a:off x="3006090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1119878</xdr:colOff>
      <xdr:row>0</xdr:row>
      <xdr:rowOff>85725</xdr:rowOff>
    </xdr:from>
    <xdr:ext cx="904875" cy="1371600"/>
    <xdr:pic>
      <xdr:nvPicPr>
        <xdr:cNvPr id="3" name="Picture 2">
          <a:extLst>
            <a:ext uri="{FF2B5EF4-FFF2-40B4-BE49-F238E27FC236}">
              <a16:creationId xmlns:a16="http://schemas.microsoft.com/office/drawing/2014/main" id="{505B3716-D02B-429C-A7F0-F33CD06F9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4728" y="85725"/>
          <a:ext cx="90487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567690</xdr:colOff>
      <xdr:row>23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845292F-9B4D-4783-A834-0DBBE4273D3E}"/>
            </a:ext>
          </a:extLst>
        </xdr:cNvPr>
        <xdr:cNvSpPr txBox="1"/>
      </xdr:nvSpPr>
      <xdr:spPr>
        <a:xfrm>
          <a:off x="3006090" y="372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2873375</xdr:colOff>
      <xdr:row>121</xdr:row>
      <xdr:rowOff>0</xdr:rowOff>
    </xdr:from>
    <xdr:ext cx="184731" cy="27473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B209F13-7E11-4115-BAFB-EAFFD6B19591}"/>
            </a:ext>
          </a:extLst>
        </xdr:cNvPr>
        <xdr:cNvSpPr txBox="1"/>
      </xdr:nvSpPr>
      <xdr:spPr>
        <a:xfrm>
          <a:off x="1216025" y="19592925"/>
          <a:ext cx="184731" cy="2747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2873375</xdr:colOff>
      <xdr:row>121</xdr:row>
      <xdr:rowOff>0</xdr:rowOff>
    </xdr:from>
    <xdr:ext cx="184731" cy="274735"/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26F34C31-7E9E-4D55-9951-0CC1B79CD34C}"/>
            </a:ext>
          </a:extLst>
        </xdr:cNvPr>
        <xdr:cNvSpPr txBox="1"/>
      </xdr:nvSpPr>
      <xdr:spPr>
        <a:xfrm>
          <a:off x="1216025" y="19592925"/>
          <a:ext cx="184731" cy="2747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2835275</xdr:colOff>
      <xdr:row>121</xdr:row>
      <xdr:rowOff>0</xdr:rowOff>
    </xdr:from>
    <xdr:ext cx="184731" cy="274735"/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7E3823DC-B563-4DFF-9AC6-7688516C261A}"/>
            </a:ext>
          </a:extLst>
        </xdr:cNvPr>
        <xdr:cNvSpPr txBox="1"/>
      </xdr:nvSpPr>
      <xdr:spPr>
        <a:xfrm>
          <a:off x="1216025" y="19592925"/>
          <a:ext cx="184731" cy="2747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2873375</xdr:colOff>
      <xdr:row>131</xdr:row>
      <xdr:rowOff>0</xdr:rowOff>
    </xdr:from>
    <xdr:ext cx="184731" cy="274735"/>
    <xdr:sp macro="" textlink="">
      <xdr:nvSpPr>
        <xdr:cNvPr id="6" name="TextBox 2">
          <a:extLst>
            <a:ext uri="{FF2B5EF4-FFF2-40B4-BE49-F238E27FC236}">
              <a16:creationId xmlns:a16="http://schemas.microsoft.com/office/drawing/2014/main" id="{CE76CACF-02FB-4B23-B27F-C263D1F4AADE}"/>
            </a:ext>
          </a:extLst>
        </xdr:cNvPr>
        <xdr:cNvSpPr txBox="1"/>
      </xdr:nvSpPr>
      <xdr:spPr>
        <a:xfrm>
          <a:off x="1216025" y="21212175"/>
          <a:ext cx="184731" cy="2747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567690</xdr:colOff>
      <xdr:row>53</xdr:row>
      <xdr:rowOff>0</xdr:rowOff>
    </xdr:from>
    <xdr:ext cx="184731" cy="264560"/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5CDCBE00-0291-4F75-A198-58377600EE28}"/>
            </a:ext>
          </a:extLst>
        </xdr:cNvPr>
        <xdr:cNvSpPr txBox="1"/>
      </xdr:nvSpPr>
      <xdr:spPr>
        <a:xfrm>
          <a:off x="3006090" y="858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4762</xdr:rowOff>
    </xdr:from>
    <xdr:ext cx="312420" cy="976630"/>
    <xdr:pic>
      <xdr:nvPicPr>
        <xdr:cNvPr id="2" name="Picture 1">
          <a:extLst>
            <a:ext uri="{FF2B5EF4-FFF2-40B4-BE49-F238E27FC236}">
              <a16:creationId xmlns:a16="http://schemas.microsoft.com/office/drawing/2014/main" id="{B9DED5F7-0A6E-459A-AFF6-05AC712CE4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6687"/>
          <a:ext cx="312420" cy="976630"/>
        </a:xfrm>
        <a:prstGeom prst="rect">
          <a:avLst/>
        </a:prstGeom>
      </xdr:spPr>
    </xdr:pic>
    <xdr:clientData/>
  </xdr:oneCellAnchor>
  <xdr:oneCellAnchor>
    <xdr:from>
      <xdr:col>4</xdr:col>
      <xdr:colOff>381000</xdr:colOff>
      <xdr:row>1</xdr:row>
      <xdr:rowOff>19050</xdr:rowOff>
    </xdr:from>
    <xdr:ext cx="877824" cy="902970"/>
    <xdr:pic>
      <xdr:nvPicPr>
        <xdr:cNvPr id="3" name="Picture 2">
          <a:extLst>
            <a:ext uri="{FF2B5EF4-FFF2-40B4-BE49-F238E27FC236}">
              <a16:creationId xmlns:a16="http://schemas.microsoft.com/office/drawing/2014/main" id="{8EF11B71-5305-4A43-9ED8-324A0C6163A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180975"/>
          <a:ext cx="877824" cy="90297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85286</xdr:rowOff>
    </xdr:from>
    <xdr:ext cx="312420" cy="928174"/>
    <xdr:pic>
      <xdr:nvPicPr>
        <xdr:cNvPr id="2" name="Picture 1">
          <a:extLst>
            <a:ext uri="{FF2B5EF4-FFF2-40B4-BE49-F238E27FC236}">
              <a16:creationId xmlns:a16="http://schemas.microsoft.com/office/drawing/2014/main" id="{AAA7DD14-74FA-4966-9E25-5150BBF95E2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85286"/>
          <a:ext cx="312420" cy="928174"/>
        </a:xfrm>
        <a:prstGeom prst="rect">
          <a:avLst/>
        </a:prstGeom>
      </xdr:spPr>
    </xdr:pic>
    <xdr:clientData/>
  </xdr:oneCellAnchor>
  <xdr:twoCellAnchor>
    <xdr:from>
      <xdr:col>1</xdr:col>
      <xdr:colOff>721995</xdr:colOff>
      <xdr:row>2</xdr:row>
      <xdr:rowOff>5715</xdr:rowOff>
    </xdr:from>
    <xdr:to>
      <xdr:col>1</xdr:col>
      <xdr:colOff>727710</xdr:colOff>
      <xdr:row>8</xdr:row>
      <xdr:rowOff>100013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77BB479-BC3E-4E10-8EDC-67D4BA74CBDF}"/>
            </a:ext>
          </a:extLst>
        </xdr:cNvPr>
        <xdr:cNvCxnSpPr/>
      </xdr:nvCxnSpPr>
      <xdr:spPr>
        <a:xfrm>
          <a:off x="1217295" y="329565"/>
          <a:ext cx="5715" cy="106584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51400-CE6D-4E5E-94BD-421B49DC07D2}">
  <sheetPr>
    <pageSetUpPr fitToPage="1"/>
  </sheetPr>
  <dimension ref="A1:G8"/>
  <sheetViews>
    <sheetView showWhiteSpace="0" view="pageBreakPreview" topLeftCell="B1" zoomScaleNormal="100" zoomScaleSheetLayoutView="100" workbookViewId="0">
      <selection activeCell="H4" sqref="H4"/>
    </sheetView>
  </sheetViews>
  <sheetFormatPr defaultRowHeight="12.75" x14ac:dyDescent="0.2"/>
  <cols>
    <col min="1" max="1" width="6.7109375" style="9" hidden="1" customWidth="1"/>
    <col min="2" max="2" width="15.7109375" style="5" customWidth="1"/>
    <col min="3" max="3" width="61.7109375" style="2" customWidth="1"/>
    <col min="4" max="4" width="8.140625" style="8" hidden="1" customWidth="1"/>
    <col min="5" max="5" width="10.140625" style="7" hidden="1" customWidth="1"/>
    <col min="6" max="6" width="11.7109375" style="7" hidden="1" customWidth="1"/>
    <col min="7" max="7" width="13.42578125" style="6" customWidth="1"/>
    <col min="8" max="8" width="22" style="6" customWidth="1"/>
    <col min="9" max="9" width="9.5703125" style="6" bestFit="1" customWidth="1"/>
    <col min="10" max="16384" width="9.140625" style="6"/>
  </cols>
  <sheetData>
    <row r="1" spans="1:7" ht="108" customHeight="1" x14ac:dyDescent="0.2">
      <c r="A1" s="18"/>
      <c r="B1" s="266"/>
      <c r="C1" s="265"/>
      <c r="D1" s="17"/>
      <c r="E1" s="16"/>
      <c r="F1" s="16"/>
      <c r="G1" s="15"/>
    </row>
    <row r="2" spans="1:7" s="10" customFormat="1" ht="24" customHeight="1" x14ac:dyDescent="0.2">
      <c r="A2" s="9"/>
      <c r="B2" s="264" t="s">
        <v>0</v>
      </c>
      <c r="C2" s="265"/>
      <c r="D2" s="13"/>
      <c r="E2" s="14"/>
      <c r="F2" s="14"/>
      <c r="G2" s="11"/>
    </row>
    <row r="3" spans="1:7" s="10" customFormat="1" ht="24" customHeight="1" x14ac:dyDescent="0.2">
      <c r="A3" s="9"/>
      <c r="B3" s="1"/>
      <c r="C3" s="2"/>
      <c r="D3" s="13"/>
      <c r="E3" s="14"/>
      <c r="F3" s="14"/>
      <c r="G3" s="11"/>
    </row>
    <row r="4" spans="1:7" s="10" customFormat="1" ht="204.95" customHeight="1" x14ac:dyDescent="0.2">
      <c r="A4" s="9"/>
      <c r="B4" s="3" t="s">
        <v>1</v>
      </c>
      <c r="C4" s="3" t="s">
        <v>2</v>
      </c>
      <c r="D4" s="13"/>
      <c r="E4" s="14"/>
      <c r="F4" s="14"/>
      <c r="G4" s="11"/>
    </row>
    <row r="5" spans="1:7" s="10" customFormat="1" ht="65.099999999999994" customHeight="1" x14ac:dyDescent="0.2">
      <c r="A5" s="9"/>
      <c r="B5" s="1"/>
      <c r="C5" s="2"/>
      <c r="D5" s="13" t="s">
        <v>6</v>
      </c>
      <c r="E5" s="14"/>
      <c r="F5" s="14"/>
      <c r="G5" s="11"/>
    </row>
    <row r="6" spans="1:7" s="10" customFormat="1" ht="24" customHeight="1" x14ac:dyDescent="0.2">
      <c r="A6" s="9"/>
      <c r="B6" s="262" t="s">
        <v>3</v>
      </c>
      <c r="C6" s="263"/>
      <c r="D6" s="13"/>
      <c r="E6" s="14"/>
      <c r="F6" s="14"/>
      <c r="G6" s="11"/>
    </row>
    <row r="7" spans="1:7" s="10" customFormat="1" ht="65.099999999999994" customHeight="1" x14ac:dyDescent="0.2">
      <c r="A7" s="9"/>
      <c r="B7" s="4"/>
      <c r="C7" s="2"/>
      <c r="D7" s="13"/>
      <c r="E7" s="14"/>
      <c r="F7" s="14"/>
      <c r="G7" s="11"/>
    </row>
    <row r="8" spans="1:7" s="10" customFormat="1" ht="249.95" customHeight="1" x14ac:dyDescent="0.2">
      <c r="A8" s="9"/>
      <c r="B8" s="3" t="s">
        <v>4</v>
      </c>
      <c r="C8" s="3" t="s">
        <v>5</v>
      </c>
      <c r="D8" s="13"/>
      <c r="E8" s="12"/>
      <c r="F8" s="12"/>
      <c r="G8" s="11"/>
    </row>
  </sheetData>
  <sheetProtection algorithmName="SHA-512" hashValue="1IJaEMSMBpWQGWRrzf1HRg58C42YrBi4kOvw1JZKy49Dh9AwKtIumL1rcXVigUwk6yrcvsQOEdnzWS0Zd17c5A==" saltValue="rMGJsZm/aOsu4FvdnwIC9g==" spinCount="100000" sheet="1" objects="1" scenarios="1"/>
  <mergeCells count="3">
    <mergeCell ref="B6:C6"/>
    <mergeCell ref="B2:C2"/>
    <mergeCell ref="B1:C1"/>
  </mergeCells>
  <printOptions horizontalCentered="1" verticalCentered="1"/>
  <pageMargins left="0.98425196850393704" right="0.39370078740157483" top="0.59055118110236227" bottom="0.59055118110236227" header="0.31496062992125984" footer="0.31496062992125984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964E0-62AF-46CF-9331-9A5C2187B7ED}">
  <dimension ref="A1:G131"/>
  <sheetViews>
    <sheetView tabSelected="1" view="pageBreakPreview" topLeftCell="A14" zoomScale="90" zoomScaleNormal="90" zoomScaleSheetLayoutView="90" zoomScalePageLayoutView="90" workbookViewId="0">
      <selection activeCell="E27" sqref="E27"/>
    </sheetView>
  </sheetViews>
  <sheetFormatPr defaultRowHeight="15.75" x14ac:dyDescent="0.25"/>
  <cols>
    <col min="1" max="1" width="4.28515625" style="24" customWidth="1"/>
    <col min="2" max="2" width="45.5703125" style="23" customWidth="1"/>
    <col min="3" max="3" width="6" style="22" customWidth="1"/>
    <col min="4" max="4" width="8" style="21" bestFit="1" customWidth="1"/>
    <col min="5" max="5" width="10.85546875" style="20" bestFit="1" customWidth="1"/>
    <col min="6" max="6" width="12" style="20" bestFit="1" customWidth="1"/>
    <col min="7" max="7" width="16.5703125" style="19" customWidth="1"/>
    <col min="8" max="16384" width="9.140625" style="19"/>
  </cols>
  <sheetData>
    <row r="1" spans="1:6" x14ac:dyDescent="0.25">
      <c r="A1" s="26" t="s">
        <v>82</v>
      </c>
      <c r="B1" s="37" t="s">
        <v>91</v>
      </c>
      <c r="C1" s="28"/>
      <c r="D1" s="27"/>
      <c r="E1" s="27"/>
      <c r="F1" s="27"/>
    </row>
    <row r="2" spans="1:6" s="48" customFormat="1" ht="15.75" customHeight="1" x14ac:dyDescent="0.25">
      <c r="A2" s="51"/>
      <c r="B2" s="50"/>
      <c r="C2" s="49"/>
      <c r="D2" s="49"/>
      <c r="E2" s="49"/>
      <c r="F2" s="49"/>
    </row>
    <row r="3" spans="1:6" s="48" customFormat="1" ht="32.1" customHeight="1" x14ac:dyDescent="0.25">
      <c r="A3" s="51" t="s">
        <v>82</v>
      </c>
      <c r="B3" s="267" t="s">
        <v>90</v>
      </c>
      <c r="C3" s="268"/>
      <c r="D3" s="268"/>
      <c r="E3" s="268"/>
      <c r="F3" s="268"/>
    </row>
    <row r="4" spans="1:6" s="48" customFormat="1" ht="15.75" customHeight="1" x14ac:dyDescent="0.25">
      <c r="A4" s="51" t="s">
        <v>82</v>
      </c>
      <c r="B4" s="267" t="s">
        <v>89</v>
      </c>
      <c r="C4" s="268"/>
      <c r="D4" s="268"/>
      <c r="E4" s="268"/>
      <c r="F4" s="268"/>
    </row>
    <row r="5" spans="1:6" s="48" customFormat="1" ht="32.1" customHeight="1" x14ac:dyDescent="0.25">
      <c r="A5" s="51" t="s">
        <v>82</v>
      </c>
      <c r="B5" s="267" t="s">
        <v>88</v>
      </c>
      <c r="C5" s="268"/>
      <c r="D5" s="268"/>
      <c r="E5" s="268"/>
      <c r="F5" s="268"/>
    </row>
    <row r="6" spans="1:6" s="48" customFormat="1" ht="32.1" customHeight="1" x14ac:dyDescent="0.25">
      <c r="A6" s="51" t="s">
        <v>82</v>
      </c>
      <c r="B6" s="267" t="s">
        <v>87</v>
      </c>
      <c r="C6" s="268"/>
      <c r="D6" s="268"/>
      <c r="E6" s="268"/>
      <c r="F6" s="268"/>
    </row>
    <row r="7" spans="1:6" s="48" customFormat="1" ht="15.75" customHeight="1" x14ac:dyDescent="0.25">
      <c r="A7" s="51" t="s">
        <v>82</v>
      </c>
      <c r="B7" s="267" t="s">
        <v>86</v>
      </c>
      <c r="C7" s="268"/>
      <c r="D7" s="268"/>
      <c r="E7" s="268"/>
      <c r="F7" s="268"/>
    </row>
    <row r="8" spans="1:6" s="48" customFormat="1" ht="15.75" customHeight="1" x14ac:dyDescent="0.25">
      <c r="A8" s="51" t="s">
        <v>82</v>
      </c>
      <c r="B8" s="267" t="s">
        <v>85</v>
      </c>
      <c r="C8" s="268"/>
      <c r="D8" s="268"/>
      <c r="E8" s="268"/>
      <c r="F8" s="268"/>
    </row>
    <row r="9" spans="1:6" s="48" customFormat="1" ht="15.75" customHeight="1" x14ac:dyDescent="0.25">
      <c r="A9" s="51"/>
      <c r="B9" s="267" t="s">
        <v>84</v>
      </c>
      <c r="C9" s="268"/>
      <c r="D9" s="268"/>
      <c r="E9" s="268"/>
      <c r="F9" s="268"/>
    </row>
    <row r="10" spans="1:6" s="48" customFormat="1" ht="15.75" customHeight="1" x14ac:dyDescent="0.25">
      <c r="A10" s="51"/>
      <c r="B10" s="267" t="s">
        <v>83</v>
      </c>
      <c r="C10" s="268"/>
      <c r="D10" s="268"/>
      <c r="E10" s="268"/>
      <c r="F10" s="268"/>
    </row>
    <row r="11" spans="1:6" s="48" customFormat="1" ht="15.75" customHeight="1" x14ac:dyDescent="0.25">
      <c r="A11" s="51" t="s">
        <v>82</v>
      </c>
      <c r="B11" s="267" t="s">
        <v>81</v>
      </c>
      <c r="C11" s="268"/>
      <c r="D11" s="268"/>
      <c r="E11" s="268"/>
      <c r="F11" s="268"/>
    </row>
    <row r="12" spans="1:6" s="48" customFormat="1" ht="15.75" customHeight="1" x14ac:dyDescent="0.25">
      <c r="A12" s="51"/>
      <c r="B12" s="267" t="s">
        <v>80</v>
      </c>
      <c r="C12" s="268"/>
      <c r="D12" s="268"/>
      <c r="E12" s="268"/>
      <c r="F12" s="268"/>
    </row>
    <row r="13" spans="1:6" s="48" customFormat="1" ht="47.1" customHeight="1" x14ac:dyDescent="0.25">
      <c r="A13" s="51"/>
      <c r="B13" s="267" t="s">
        <v>79</v>
      </c>
      <c r="C13" s="268"/>
      <c r="D13" s="268"/>
      <c r="E13" s="268"/>
      <c r="F13" s="268"/>
    </row>
    <row r="14" spans="1:6" s="48" customFormat="1" ht="32.1" customHeight="1" x14ac:dyDescent="0.25">
      <c r="A14" s="51"/>
      <c r="B14" s="267" t="s">
        <v>78</v>
      </c>
      <c r="C14" s="268"/>
      <c r="D14" s="268"/>
      <c r="E14" s="268"/>
      <c r="F14" s="268"/>
    </row>
    <row r="15" spans="1:6" s="48" customFormat="1" ht="15.75" customHeight="1" x14ac:dyDescent="0.25">
      <c r="A15" s="51"/>
      <c r="B15" s="50"/>
      <c r="C15" s="49"/>
      <c r="D15" s="49"/>
      <c r="E15" s="49"/>
      <c r="F15" s="49"/>
    </row>
    <row r="16" spans="1:6" s="48" customFormat="1" ht="63" customHeight="1" x14ac:dyDescent="0.25">
      <c r="A16" s="51"/>
      <c r="B16" s="267" t="s">
        <v>77</v>
      </c>
      <c r="C16" s="268"/>
      <c r="D16" s="268"/>
      <c r="E16" s="268"/>
      <c r="F16" s="268"/>
    </row>
    <row r="17" spans="1:7" s="48" customFormat="1" ht="32.1" customHeight="1" x14ac:dyDescent="0.25">
      <c r="A17" s="51"/>
      <c r="B17" s="267" t="s">
        <v>76</v>
      </c>
      <c r="C17" s="268"/>
      <c r="D17" s="268"/>
      <c r="E17" s="268"/>
      <c r="F17" s="268"/>
    </row>
    <row r="18" spans="1:7" s="48" customFormat="1" ht="32.1" customHeight="1" x14ac:dyDescent="0.25">
      <c r="A18" s="51"/>
      <c r="B18" s="267" t="s">
        <v>75</v>
      </c>
      <c r="C18" s="268"/>
      <c r="D18" s="268"/>
      <c r="E18" s="268"/>
      <c r="F18" s="268"/>
    </row>
    <row r="19" spans="1:7" s="48" customFormat="1" ht="32.1" customHeight="1" x14ac:dyDescent="0.25">
      <c r="A19" s="51"/>
      <c r="B19" s="267" t="s">
        <v>74</v>
      </c>
      <c r="C19" s="268"/>
      <c r="D19" s="268"/>
      <c r="E19" s="268"/>
      <c r="F19" s="268"/>
    </row>
    <row r="20" spans="1:7" s="48" customFormat="1" ht="32.1" customHeight="1" x14ac:dyDescent="0.25">
      <c r="A20" s="51"/>
      <c r="B20" s="267" t="s">
        <v>73</v>
      </c>
      <c r="C20" s="268"/>
      <c r="D20" s="268"/>
      <c r="E20" s="268"/>
      <c r="F20" s="268"/>
    </row>
    <row r="21" spans="1:7" s="42" customFormat="1" x14ac:dyDescent="0.25">
      <c r="A21" s="24"/>
      <c r="B21" s="47"/>
      <c r="C21" s="22"/>
      <c r="D21" s="46"/>
      <c r="E21" s="45"/>
      <c r="F21" s="45"/>
    </row>
    <row r="22" spans="1:7" s="42" customFormat="1" ht="38.25" x14ac:dyDescent="0.25">
      <c r="A22" s="44"/>
      <c r="B22" s="269" t="s">
        <v>3</v>
      </c>
      <c r="C22" s="270"/>
      <c r="D22" s="270"/>
      <c r="E22" s="270"/>
      <c r="F22" s="270"/>
      <c r="G22" s="176" t="s">
        <v>222</v>
      </c>
    </row>
    <row r="23" spans="1:7" s="42" customFormat="1" x14ac:dyDescent="0.25">
      <c r="A23" s="26"/>
      <c r="B23" s="25"/>
      <c r="C23" s="28"/>
      <c r="D23" s="27"/>
      <c r="E23" s="27"/>
      <c r="F23" s="27"/>
      <c r="G23" s="200"/>
    </row>
    <row r="24" spans="1:7" x14ac:dyDescent="0.25">
      <c r="A24" s="26" t="s">
        <v>59</v>
      </c>
      <c r="B24" s="37" t="s">
        <v>72</v>
      </c>
      <c r="C24" s="28"/>
      <c r="D24" s="27"/>
      <c r="E24" s="27"/>
      <c r="F24" s="27"/>
      <c r="G24" s="201"/>
    </row>
    <row r="25" spans="1:7" x14ac:dyDescent="0.25">
      <c r="A25" s="26"/>
      <c r="B25" s="25"/>
      <c r="C25" s="28"/>
      <c r="D25" s="27"/>
      <c r="E25" s="27"/>
      <c r="F25" s="27"/>
      <c r="G25" s="201"/>
    </row>
    <row r="26" spans="1:7" ht="110.25" x14ac:dyDescent="0.25">
      <c r="A26" s="26" t="s">
        <v>18</v>
      </c>
      <c r="B26" s="25" t="s">
        <v>71</v>
      </c>
      <c r="C26" s="28"/>
      <c r="D26" s="35"/>
      <c r="E26" s="35"/>
      <c r="F26" s="35"/>
      <c r="G26" s="201"/>
    </row>
    <row r="27" spans="1:7" x14ac:dyDescent="0.25">
      <c r="A27" s="26"/>
      <c r="B27" s="25"/>
      <c r="C27" s="28" t="s">
        <v>47</v>
      </c>
      <c r="D27" s="27">
        <v>88</v>
      </c>
      <c r="E27" s="227"/>
      <c r="F27" s="27">
        <f>D27*E27</f>
        <v>0</v>
      </c>
      <c r="G27" s="201"/>
    </row>
    <row r="28" spans="1:7" x14ac:dyDescent="0.25">
      <c r="A28" s="26"/>
      <c r="B28" s="25"/>
      <c r="C28" s="28"/>
      <c r="D28" s="27"/>
      <c r="E28" s="27"/>
      <c r="F28" s="27"/>
      <c r="G28" s="201"/>
    </row>
    <row r="29" spans="1:7" ht="110.25" x14ac:dyDescent="0.25">
      <c r="A29" s="26" t="s">
        <v>41</v>
      </c>
      <c r="B29" s="25" t="s">
        <v>70</v>
      </c>
      <c r="C29" s="28"/>
      <c r="D29" s="35"/>
      <c r="E29" s="35"/>
      <c r="F29" s="35"/>
      <c r="G29" s="201"/>
    </row>
    <row r="30" spans="1:7" x14ac:dyDescent="0.25">
      <c r="A30" s="26"/>
      <c r="B30" s="25"/>
      <c r="C30" s="28" t="s">
        <v>47</v>
      </c>
      <c r="D30" s="27">
        <v>5</v>
      </c>
      <c r="E30" s="227"/>
      <c r="F30" s="27">
        <f>D30*E30</f>
        <v>0</v>
      </c>
      <c r="G30" s="201"/>
    </row>
    <row r="31" spans="1:7" x14ac:dyDescent="0.25">
      <c r="A31" s="26"/>
      <c r="B31" s="25"/>
      <c r="C31" s="28"/>
      <c r="D31" s="27"/>
      <c r="E31" s="27"/>
      <c r="F31" s="27"/>
      <c r="G31" s="201"/>
    </row>
    <row r="32" spans="1:7" ht="63" x14ac:dyDescent="0.25">
      <c r="A32" s="26" t="s">
        <v>13</v>
      </c>
      <c r="B32" s="25" t="s">
        <v>69</v>
      </c>
      <c r="C32" s="28"/>
      <c r="D32" s="27"/>
      <c r="E32" s="27"/>
      <c r="F32" s="27"/>
      <c r="G32" s="201"/>
    </row>
    <row r="33" spans="1:7" x14ac:dyDescent="0.25">
      <c r="A33" s="26"/>
      <c r="B33" s="25" t="s">
        <v>68</v>
      </c>
      <c r="C33" s="28" t="s">
        <v>47</v>
      </c>
      <c r="D33" s="27">
        <v>1.19</v>
      </c>
      <c r="E33" s="227"/>
      <c r="F33" s="27">
        <f>D33*E33</f>
        <v>0</v>
      </c>
      <c r="G33" s="201"/>
    </row>
    <row r="34" spans="1:7" x14ac:dyDescent="0.25">
      <c r="A34" s="26"/>
      <c r="B34" s="25" t="s">
        <v>67</v>
      </c>
      <c r="C34" s="28" t="s">
        <v>47</v>
      </c>
      <c r="D34" s="27">
        <v>0.22</v>
      </c>
      <c r="E34" s="227"/>
      <c r="F34" s="27">
        <f>D34*E34</f>
        <v>0</v>
      </c>
      <c r="G34" s="201"/>
    </row>
    <row r="35" spans="1:7" x14ac:dyDescent="0.25">
      <c r="A35" s="26"/>
      <c r="B35" s="25" t="s">
        <v>66</v>
      </c>
      <c r="C35" s="28" t="s">
        <v>47</v>
      </c>
      <c r="D35" s="27">
        <v>0.24</v>
      </c>
      <c r="E35" s="227"/>
      <c r="F35" s="27">
        <f>D35*E35</f>
        <v>0</v>
      </c>
      <c r="G35" s="201"/>
    </row>
    <row r="36" spans="1:7" x14ac:dyDescent="0.25">
      <c r="A36" s="26"/>
      <c r="B36" s="25"/>
      <c r="C36" s="28"/>
      <c r="D36" s="27"/>
      <c r="E36" s="27"/>
      <c r="F36" s="27"/>
      <c r="G36" s="201"/>
    </row>
    <row r="37" spans="1:7" ht="94.5" x14ac:dyDescent="0.25">
      <c r="A37" s="26" t="s">
        <v>38</v>
      </c>
      <c r="B37" s="25" t="s">
        <v>65</v>
      </c>
      <c r="C37" s="28"/>
      <c r="D37" s="35"/>
      <c r="E37" s="35"/>
      <c r="F37" s="35"/>
      <c r="G37" s="201"/>
    </row>
    <row r="38" spans="1:7" x14ac:dyDescent="0.25">
      <c r="A38" s="26"/>
      <c r="B38" s="25"/>
      <c r="C38" s="28" t="s">
        <v>47</v>
      </c>
      <c r="D38" s="27">
        <v>26</v>
      </c>
      <c r="E38" s="227"/>
      <c r="F38" s="27">
        <f>D38*E38</f>
        <v>0</v>
      </c>
      <c r="G38" s="201"/>
    </row>
    <row r="39" spans="1:7" x14ac:dyDescent="0.25">
      <c r="A39" s="26"/>
      <c r="B39" s="25"/>
      <c r="C39" s="28"/>
      <c r="D39" s="27"/>
      <c r="E39" s="27"/>
      <c r="F39" s="27"/>
      <c r="G39" s="201"/>
    </row>
    <row r="40" spans="1:7" ht="78.75" x14ac:dyDescent="0.25">
      <c r="A40" s="26" t="s">
        <v>36</v>
      </c>
      <c r="B40" s="25" t="s">
        <v>64</v>
      </c>
      <c r="C40" s="28"/>
      <c r="D40" s="35"/>
      <c r="E40" s="35"/>
      <c r="F40" s="35"/>
      <c r="G40" s="201"/>
    </row>
    <row r="41" spans="1:7" x14ac:dyDescent="0.25">
      <c r="A41" s="26"/>
      <c r="B41" s="25"/>
      <c r="C41" s="28" t="s">
        <v>47</v>
      </c>
      <c r="D41" s="27">
        <v>21</v>
      </c>
      <c r="E41" s="227"/>
      <c r="F41" s="27">
        <f>D41*E41</f>
        <v>0</v>
      </c>
      <c r="G41" s="201"/>
    </row>
    <row r="42" spans="1:7" x14ac:dyDescent="0.25">
      <c r="A42" s="26"/>
      <c r="B42" s="25"/>
      <c r="C42" s="28"/>
      <c r="D42" s="27"/>
      <c r="E42" s="27"/>
      <c r="F42" s="27"/>
      <c r="G42" s="201"/>
    </row>
    <row r="43" spans="1:7" ht="63" x14ac:dyDescent="0.25">
      <c r="A43" s="26" t="s">
        <v>33</v>
      </c>
      <c r="B43" s="25" t="s">
        <v>63</v>
      </c>
      <c r="C43" s="28"/>
      <c r="D43" s="35"/>
      <c r="E43" s="35"/>
      <c r="F43" s="35"/>
      <c r="G43" s="201"/>
    </row>
    <row r="44" spans="1:7" x14ac:dyDescent="0.25">
      <c r="A44" s="26"/>
      <c r="B44" s="25"/>
      <c r="C44" s="28" t="s">
        <v>47</v>
      </c>
      <c r="D44" s="27">
        <v>1</v>
      </c>
      <c r="E44" s="227"/>
      <c r="F44" s="27">
        <f>D44*E44</f>
        <v>0</v>
      </c>
      <c r="G44" s="201"/>
    </row>
    <row r="45" spans="1:7" x14ac:dyDescent="0.25">
      <c r="A45" s="26"/>
      <c r="B45" s="25"/>
      <c r="C45" s="28"/>
      <c r="D45" s="27"/>
      <c r="E45" s="27"/>
      <c r="F45" s="41"/>
      <c r="G45" s="201"/>
    </row>
    <row r="46" spans="1:7" ht="78.75" x14ac:dyDescent="0.25">
      <c r="A46" s="26" t="s">
        <v>62</v>
      </c>
      <c r="B46" s="25" t="s">
        <v>61</v>
      </c>
      <c r="C46" s="28"/>
      <c r="D46" s="35"/>
      <c r="E46" s="35"/>
      <c r="F46" s="35"/>
      <c r="G46" s="201"/>
    </row>
    <row r="47" spans="1:7" x14ac:dyDescent="0.25">
      <c r="A47" s="26"/>
      <c r="B47" s="25"/>
      <c r="C47" s="28" t="s">
        <v>47</v>
      </c>
      <c r="D47" s="27">
        <v>50</v>
      </c>
      <c r="E47" s="227"/>
      <c r="F47" s="27">
        <f>D47*E47</f>
        <v>0</v>
      </c>
      <c r="G47" s="201"/>
    </row>
    <row r="48" spans="1:7" x14ac:dyDescent="0.25">
      <c r="A48" s="26"/>
      <c r="B48" s="25"/>
      <c r="C48" s="28"/>
      <c r="D48" s="27"/>
      <c r="E48" s="27"/>
      <c r="F48" s="27"/>
      <c r="G48" s="201"/>
    </row>
    <row r="49" spans="1:7" ht="47.25" x14ac:dyDescent="0.25">
      <c r="A49" s="26" t="s">
        <v>30</v>
      </c>
      <c r="B49" s="25" t="s">
        <v>60</v>
      </c>
      <c r="C49" s="28"/>
      <c r="D49" s="35"/>
      <c r="E49" s="35"/>
      <c r="F49" s="35"/>
      <c r="G49" s="201"/>
    </row>
    <row r="50" spans="1:7" x14ac:dyDescent="0.25">
      <c r="A50" s="26"/>
      <c r="B50" s="25"/>
      <c r="C50" s="28" t="s">
        <v>47</v>
      </c>
      <c r="D50" s="27">
        <v>45</v>
      </c>
      <c r="E50" s="228"/>
      <c r="F50" s="27">
        <f>D50*E50</f>
        <v>0</v>
      </c>
      <c r="G50" s="201"/>
    </row>
    <row r="51" spans="1:7" x14ac:dyDescent="0.25">
      <c r="A51" s="26"/>
      <c r="B51" s="25"/>
      <c r="C51" s="28"/>
      <c r="D51" s="27"/>
      <c r="E51" s="27"/>
      <c r="F51" s="27"/>
      <c r="G51" s="201"/>
    </row>
    <row r="52" spans="1:7" x14ac:dyDescent="0.25">
      <c r="A52" s="26" t="s">
        <v>59</v>
      </c>
      <c r="B52" s="230" t="s">
        <v>58</v>
      </c>
      <c r="C52" s="231"/>
      <c r="D52" s="33"/>
      <c r="E52" s="33"/>
      <c r="F52" s="33">
        <f>SUM(F26:F50)</f>
        <v>0</v>
      </c>
      <c r="G52" s="201"/>
    </row>
    <row r="53" spans="1:7" x14ac:dyDescent="0.25">
      <c r="A53" s="26"/>
      <c r="B53" s="25"/>
      <c r="C53" s="28"/>
      <c r="D53" s="27"/>
      <c r="E53" s="27"/>
      <c r="F53" s="27"/>
      <c r="G53" s="201"/>
    </row>
    <row r="54" spans="1:7" x14ac:dyDescent="0.25">
      <c r="A54" s="26" t="s">
        <v>46</v>
      </c>
      <c r="B54" s="37" t="s">
        <v>57</v>
      </c>
      <c r="C54" s="28"/>
      <c r="D54" s="27"/>
      <c r="E54" s="27"/>
      <c r="F54" s="27"/>
      <c r="G54" s="201"/>
    </row>
    <row r="55" spans="1:7" x14ac:dyDescent="0.25">
      <c r="A55" s="26"/>
      <c r="B55" s="25"/>
      <c r="C55" s="28"/>
      <c r="D55" s="27"/>
      <c r="E55" s="27"/>
      <c r="F55" s="27"/>
      <c r="G55" s="201"/>
    </row>
    <row r="56" spans="1:7" ht="173.25" x14ac:dyDescent="0.25">
      <c r="A56" s="26" t="s">
        <v>18</v>
      </c>
      <c r="B56" s="25" t="s">
        <v>56</v>
      </c>
      <c r="C56" s="28"/>
      <c r="D56" s="27"/>
      <c r="E56" s="27"/>
      <c r="F56" s="27"/>
      <c r="G56" s="201"/>
    </row>
    <row r="57" spans="1:7" x14ac:dyDescent="0.25">
      <c r="A57" s="26"/>
      <c r="B57" s="25" t="s">
        <v>55</v>
      </c>
      <c r="C57" s="28" t="s">
        <v>47</v>
      </c>
      <c r="D57" s="27">
        <v>0.04</v>
      </c>
      <c r="E57" s="228"/>
      <c r="F57" s="27">
        <f>D57*E57</f>
        <v>0</v>
      </c>
      <c r="G57" s="201"/>
    </row>
    <row r="58" spans="1:7" x14ac:dyDescent="0.25">
      <c r="A58" s="26"/>
      <c r="B58" s="25" t="s">
        <v>54</v>
      </c>
      <c r="C58" s="28" t="s">
        <v>47</v>
      </c>
      <c r="D58" s="27">
        <v>3.5</v>
      </c>
      <c r="E58" s="228"/>
      <c r="F58" s="27">
        <f>D58*E58</f>
        <v>0</v>
      </c>
      <c r="G58" s="201"/>
    </row>
    <row r="59" spans="1:7" x14ac:dyDescent="0.25">
      <c r="A59" s="26"/>
      <c r="B59" s="25" t="s">
        <v>53</v>
      </c>
      <c r="C59" s="28" t="s">
        <v>47</v>
      </c>
      <c r="D59" s="27">
        <v>0.6</v>
      </c>
      <c r="E59" s="228"/>
      <c r="F59" s="27">
        <f>D59*E59</f>
        <v>0</v>
      </c>
      <c r="G59" s="201"/>
    </row>
    <row r="60" spans="1:7" x14ac:dyDescent="0.25">
      <c r="A60" s="26"/>
      <c r="B60" s="25" t="s">
        <v>52</v>
      </c>
      <c r="C60" s="28" t="s">
        <v>47</v>
      </c>
      <c r="D60" s="27">
        <v>0.64</v>
      </c>
      <c r="E60" s="228"/>
      <c r="F60" s="27">
        <f>D60*E60</f>
        <v>0</v>
      </c>
      <c r="G60" s="201"/>
    </row>
    <row r="61" spans="1:7" x14ac:dyDescent="0.25">
      <c r="A61" s="26"/>
      <c r="B61" s="25"/>
      <c r="C61" s="28"/>
      <c r="D61" s="27"/>
      <c r="E61" s="27"/>
      <c r="F61" s="27"/>
      <c r="G61" s="201"/>
    </row>
    <row r="62" spans="1:7" ht="141.75" x14ac:dyDescent="0.25">
      <c r="A62" s="26" t="s">
        <v>41</v>
      </c>
      <c r="B62" s="25" t="s">
        <v>51</v>
      </c>
      <c r="C62" s="28"/>
      <c r="D62" s="27"/>
      <c r="E62" s="27"/>
      <c r="F62" s="27"/>
      <c r="G62" s="201"/>
    </row>
    <row r="63" spans="1:7" x14ac:dyDescent="0.25">
      <c r="A63" s="26"/>
      <c r="B63" s="25" t="s">
        <v>50</v>
      </c>
      <c r="C63" s="28" t="s">
        <v>47</v>
      </c>
      <c r="D63" s="27">
        <v>11</v>
      </c>
      <c r="E63" s="228"/>
      <c r="F63" s="27">
        <f>D63*E63</f>
        <v>0</v>
      </c>
      <c r="G63" s="201"/>
    </row>
    <row r="64" spans="1:7" x14ac:dyDescent="0.25">
      <c r="A64" s="26"/>
      <c r="B64" s="25" t="s">
        <v>49</v>
      </c>
      <c r="C64" s="28" t="s">
        <v>47</v>
      </c>
      <c r="D64" s="27">
        <v>6.4</v>
      </c>
      <c r="E64" s="228"/>
      <c r="F64" s="27">
        <f>D64*E64</f>
        <v>0</v>
      </c>
      <c r="G64" s="201"/>
    </row>
    <row r="65" spans="1:7" x14ac:dyDescent="0.25">
      <c r="A65" s="26"/>
      <c r="B65" s="25" t="s">
        <v>48</v>
      </c>
      <c r="C65" s="28" t="s">
        <v>47</v>
      </c>
      <c r="D65" s="27">
        <v>22.95</v>
      </c>
      <c r="E65" s="228"/>
      <c r="F65" s="27">
        <f>D65*E65</f>
        <v>0</v>
      </c>
      <c r="G65" s="201"/>
    </row>
    <row r="66" spans="1:7" x14ac:dyDescent="0.25">
      <c r="A66" s="26"/>
      <c r="B66" s="25"/>
      <c r="C66" s="28"/>
      <c r="D66" s="27"/>
      <c r="E66" s="27"/>
      <c r="F66" s="27"/>
      <c r="G66" s="201"/>
    </row>
    <row r="67" spans="1:7" x14ac:dyDescent="0.25">
      <c r="A67" s="26" t="s">
        <v>46</v>
      </c>
      <c r="B67" s="230" t="s">
        <v>45</v>
      </c>
      <c r="C67" s="231"/>
      <c r="D67" s="33"/>
      <c r="E67" s="33"/>
      <c r="F67" s="33">
        <f>SUM(F56:F65)</f>
        <v>0</v>
      </c>
      <c r="G67" s="201"/>
    </row>
    <row r="68" spans="1:7" x14ac:dyDescent="0.25">
      <c r="A68" s="26"/>
      <c r="B68" s="25"/>
      <c r="C68" s="28"/>
      <c r="D68" s="27"/>
      <c r="E68" s="27"/>
      <c r="F68" s="27"/>
      <c r="G68" s="201"/>
    </row>
    <row r="69" spans="1:7" ht="31.5" x14ac:dyDescent="0.25">
      <c r="A69" s="26" t="s">
        <v>22</v>
      </c>
      <c r="B69" s="37" t="s">
        <v>44</v>
      </c>
      <c r="C69" s="28"/>
      <c r="D69" s="27"/>
      <c r="E69" s="27"/>
      <c r="F69" s="36"/>
      <c r="G69" s="201"/>
    </row>
    <row r="70" spans="1:7" s="40" customFormat="1" x14ac:dyDescent="0.25">
      <c r="A70" s="26"/>
      <c r="B70" s="25" t="s">
        <v>43</v>
      </c>
      <c r="C70" s="28"/>
      <c r="D70" s="27"/>
      <c r="E70" s="27"/>
      <c r="F70" s="27"/>
      <c r="G70" s="202"/>
    </row>
    <row r="71" spans="1:7" s="38" customFormat="1" x14ac:dyDescent="0.25">
      <c r="A71" s="39"/>
      <c r="B71" s="229"/>
      <c r="C71" s="28"/>
      <c r="D71" s="27"/>
      <c r="E71" s="27"/>
      <c r="F71" s="27"/>
      <c r="G71" s="203"/>
    </row>
    <row r="72" spans="1:7" s="38" customFormat="1" ht="330.75" x14ac:dyDescent="0.25">
      <c r="A72" s="26" t="s">
        <v>18</v>
      </c>
      <c r="B72" s="25" t="s">
        <v>42</v>
      </c>
      <c r="C72" s="232"/>
      <c r="D72" s="41"/>
      <c r="E72" s="41"/>
      <c r="F72" s="41"/>
      <c r="G72" s="203"/>
    </row>
    <row r="73" spans="1:7" x14ac:dyDescent="0.25">
      <c r="A73" s="26"/>
      <c r="B73" s="25"/>
      <c r="C73" s="28" t="s">
        <v>14</v>
      </c>
      <c r="D73" s="27">
        <v>1</v>
      </c>
      <c r="E73" s="228"/>
      <c r="F73" s="27">
        <f>D73*E73</f>
        <v>0</v>
      </c>
      <c r="G73" s="201"/>
    </row>
    <row r="74" spans="1:7" s="38" customFormat="1" x14ac:dyDescent="0.25">
      <c r="A74" s="39"/>
      <c r="B74" s="229"/>
      <c r="C74" s="28"/>
      <c r="D74" s="27"/>
      <c r="E74" s="27"/>
      <c r="F74" s="27"/>
      <c r="G74" s="203"/>
    </row>
    <row r="75" spans="1:7" s="38" customFormat="1" ht="315" x14ac:dyDescent="0.25">
      <c r="A75" s="26" t="s">
        <v>41</v>
      </c>
      <c r="B75" s="25" t="s">
        <v>40</v>
      </c>
      <c r="C75" s="232"/>
      <c r="D75" s="41"/>
      <c r="E75" s="41"/>
      <c r="F75" s="41"/>
      <c r="G75" s="203"/>
    </row>
    <row r="76" spans="1:7" x14ac:dyDescent="0.25">
      <c r="A76" s="26"/>
      <c r="B76" s="25"/>
      <c r="C76" s="28" t="s">
        <v>14</v>
      </c>
      <c r="D76" s="27">
        <v>1</v>
      </c>
      <c r="E76" s="228"/>
      <c r="F76" s="27">
        <f>D76*E76</f>
        <v>0</v>
      </c>
      <c r="G76" s="201"/>
    </row>
    <row r="77" spans="1:7" s="38" customFormat="1" x14ac:dyDescent="0.25">
      <c r="A77" s="39"/>
      <c r="B77" s="229"/>
      <c r="C77" s="28"/>
      <c r="D77" s="27"/>
      <c r="E77" s="27"/>
      <c r="F77" s="27"/>
      <c r="G77" s="203"/>
    </row>
    <row r="78" spans="1:7" s="38" customFormat="1" ht="283.5" x14ac:dyDescent="0.25">
      <c r="A78" s="26" t="s">
        <v>13</v>
      </c>
      <c r="B78" s="25" t="s">
        <v>39</v>
      </c>
      <c r="C78" s="232"/>
      <c r="D78" s="41"/>
      <c r="E78" s="41"/>
      <c r="F78" s="41"/>
      <c r="G78" s="203"/>
    </row>
    <row r="79" spans="1:7" x14ac:dyDescent="0.25">
      <c r="A79" s="26"/>
      <c r="B79" s="25"/>
      <c r="C79" s="28" t="s">
        <v>14</v>
      </c>
      <c r="D79" s="27">
        <v>1</v>
      </c>
      <c r="E79" s="228"/>
      <c r="F79" s="27">
        <f>D79*E79</f>
        <v>0</v>
      </c>
      <c r="G79" s="201"/>
    </row>
    <row r="80" spans="1:7" s="38" customFormat="1" x14ac:dyDescent="0.25">
      <c r="A80" s="39"/>
      <c r="B80" s="229"/>
      <c r="C80" s="28"/>
      <c r="D80" s="27"/>
      <c r="E80" s="27"/>
      <c r="F80" s="27"/>
      <c r="G80" s="203"/>
    </row>
    <row r="81" spans="1:7" s="38" customFormat="1" ht="330.75" x14ac:dyDescent="0.25">
      <c r="A81" s="26" t="s">
        <v>38</v>
      </c>
      <c r="B81" s="25" t="s">
        <v>37</v>
      </c>
      <c r="C81" s="232"/>
      <c r="D81" s="41"/>
      <c r="E81" s="41"/>
      <c r="F81" s="41"/>
      <c r="G81" s="203"/>
    </row>
    <row r="82" spans="1:7" x14ac:dyDescent="0.25">
      <c r="A82" s="26"/>
      <c r="B82" s="25"/>
      <c r="C82" s="28" t="s">
        <v>14</v>
      </c>
      <c r="D82" s="27">
        <v>1</v>
      </c>
      <c r="E82" s="228"/>
      <c r="F82" s="27">
        <f>D82*E82</f>
        <v>0</v>
      </c>
      <c r="G82" s="201"/>
    </row>
    <row r="83" spans="1:7" s="38" customFormat="1" x14ac:dyDescent="0.25">
      <c r="A83" s="39"/>
      <c r="B83" s="229"/>
      <c r="C83" s="28"/>
      <c r="D83" s="27"/>
      <c r="E83" s="27"/>
      <c r="F83" s="27"/>
      <c r="G83" s="203"/>
    </row>
    <row r="84" spans="1:7" s="38" customFormat="1" ht="315" x14ac:dyDescent="0.25">
      <c r="A84" s="26" t="s">
        <v>36</v>
      </c>
      <c r="B84" s="25" t="s">
        <v>35</v>
      </c>
      <c r="C84" s="232"/>
      <c r="D84" s="41"/>
      <c r="E84" s="41"/>
      <c r="F84" s="41"/>
      <c r="G84" s="203"/>
    </row>
    <row r="85" spans="1:7" x14ac:dyDescent="0.25">
      <c r="A85" s="26"/>
      <c r="B85" s="25"/>
      <c r="C85" s="28" t="s">
        <v>14</v>
      </c>
      <c r="D85" s="27">
        <v>1</v>
      </c>
      <c r="E85" s="228"/>
      <c r="F85" s="27">
        <f>D85*E85</f>
        <v>0</v>
      </c>
      <c r="G85" s="201"/>
    </row>
    <row r="86" spans="1:7" x14ac:dyDescent="0.25">
      <c r="A86" s="26"/>
      <c r="B86" s="25"/>
      <c r="C86" s="28"/>
      <c r="D86" s="27"/>
      <c r="E86" s="27"/>
      <c r="F86" s="27"/>
      <c r="G86" s="201"/>
    </row>
    <row r="87" spans="1:7" s="38" customFormat="1" ht="315" x14ac:dyDescent="0.25">
      <c r="A87" s="26">
        <v>6</v>
      </c>
      <c r="B87" s="25" t="s">
        <v>34</v>
      </c>
      <c r="C87" s="232"/>
      <c r="D87" s="41"/>
      <c r="E87" s="41"/>
      <c r="F87" s="41"/>
      <c r="G87" s="203"/>
    </row>
    <row r="88" spans="1:7" x14ac:dyDescent="0.25">
      <c r="A88" s="26"/>
      <c r="B88" s="25"/>
      <c r="C88" s="28" t="s">
        <v>14</v>
      </c>
      <c r="D88" s="27">
        <v>1</v>
      </c>
      <c r="E88" s="228"/>
      <c r="F88" s="27">
        <f>D88*E88</f>
        <v>0</v>
      </c>
      <c r="G88" s="201"/>
    </row>
    <row r="89" spans="1:7" s="38" customFormat="1" x14ac:dyDescent="0.25">
      <c r="A89" s="39"/>
      <c r="B89" s="229"/>
      <c r="C89" s="28"/>
      <c r="D89" s="27"/>
      <c r="E89" s="27"/>
      <c r="F89" s="27"/>
      <c r="G89" s="203"/>
    </row>
    <row r="90" spans="1:7" s="38" customFormat="1" ht="315" x14ac:dyDescent="0.25">
      <c r="A90" s="26" t="s">
        <v>33</v>
      </c>
      <c r="B90" s="25" t="s">
        <v>32</v>
      </c>
      <c r="C90" s="232"/>
      <c r="D90" s="41"/>
      <c r="E90" s="41"/>
      <c r="F90" s="41"/>
      <c r="G90" s="203"/>
    </row>
    <row r="91" spans="1:7" x14ac:dyDescent="0.25">
      <c r="A91" s="26"/>
      <c r="B91" s="25"/>
      <c r="C91" s="28" t="s">
        <v>14</v>
      </c>
      <c r="D91" s="27">
        <v>1</v>
      </c>
      <c r="E91" s="228"/>
      <c r="F91" s="27">
        <f>D91*E91</f>
        <v>0</v>
      </c>
      <c r="G91" s="201"/>
    </row>
    <row r="92" spans="1:7" s="38" customFormat="1" x14ac:dyDescent="0.25">
      <c r="A92" s="39"/>
      <c r="B92" s="229"/>
      <c r="C92" s="28"/>
      <c r="D92" s="27"/>
      <c r="E92" s="27"/>
      <c r="F92" s="27"/>
      <c r="G92" s="203"/>
    </row>
    <row r="93" spans="1:7" s="38" customFormat="1" ht="330.75" x14ac:dyDescent="0.25">
      <c r="A93" s="26">
        <v>8</v>
      </c>
      <c r="B93" s="25" t="s">
        <v>31</v>
      </c>
      <c r="C93" s="232"/>
      <c r="D93" s="41"/>
      <c r="E93" s="41"/>
      <c r="F93" s="41"/>
      <c r="G93" s="203"/>
    </row>
    <row r="94" spans="1:7" x14ac:dyDescent="0.25">
      <c r="A94" s="26"/>
      <c r="B94" s="25"/>
      <c r="C94" s="28" t="s">
        <v>14</v>
      </c>
      <c r="D94" s="27">
        <v>1</v>
      </c>
      <c r="E94" s="228"/>
      <c r="F94" s="27">
        <f>D94*E94</f>
        <v>0</v>
      </c>
      <c r="G94" s="201"/>
    </row>
    <row r="95" spans="1:7" s="38" customFormat="1" x14ac:dyDescent="0.25">
      <c r="A95" s="39"/>
      <c r="B95" s="229"/>
      <c r="C95" s="28"/>
      <c r="D95" s="27"/>
      <c r="E95" s="27"/>
      <c r="F95" s="27"/>
      <c r="G95" s="203"/>
    </row>
    <row r="96" spans="1:7" s="38" customFormat="1" ht="315" x14ac:dyDescent="0.25">
      <c r="A96" s="26" t="s">
        <v>30</v>
      </c>
      <c r="B96" s="25" t="s">
        <v>29</v>
      </c>
      <c r="C96" s="232"/>
      <c r="D96" s="41"/>
      <c r="E96" s="41"/>
      <c r="F96" s="41"/>
      <c r="G96" s="203"/>
    </row>
    <row r="97" spans="1:7" x14ac:dyDescent="0.25">
      <c r="A97" s="26"/>
      <c r="B97" s="25"/>
      <c r="C97" s="28" t="s">
        <v>14</v>
      </c>
      <c r="D97" s="27">
        <v>1</v>
      </c>
      <c r="E97" s="228"/>
      <c r="F97" s="27">
        <f>D97*E97</f>
        <v>0</v>
      </c>
      <c r="G97" s="201"/>
    </row>
    <row r="98" spans="1:7" s="38" customFormat="1" x14ac:dyDescent="0.25">
      <c r="A98" s="39"/>
      <c r="B98" s="229"/>
      <c r="C98" s="28"/>
      <c r="D98" s="27"/>
      <c r="E98" s="27"/>
      <c r="F98" s="27"/>
      <c r="G98" s="203"/>
    </row>
    <row r="99" spans="1:7" s="38" customFormat="1" ht="315" x14ac:dyDescent="0.25">
      <c r="A99" s="26" t="s">
        <v>28</v>
      </c>
      <c r="B99" s="25" t="s">
        <v>27</v>
      </c>
      <c r="C99" s="232"/>
      <c r="D99" s="41"/>
      <c r="E99" s="41"/>
      <c r="F99" s="41"/>
      <c r="G99" s="203"/>
    </row>
    <row r="100" spans="1:7" x14ac:dyDescent="0.25">
      <c r="A100" s="26"/>
      <c r="B100" s="25"/>
      <c r="C100" s="28" t="s">
        <v>14</v>
      </c>
      <c r="D100" s="27">
        <v>1</v>
      </c>
      <c r="E100" s="228"/>
      <c r="F100" s="27">
        <f>D100*E100</f>
        <v>0</v>
      </c>
      <c r="G100" s="201"/>
    </row>
    <row r="101" spans="1:7" x14ac:dyDescent="0.25">
      <c r="A101" s="26"/>
      <c r="B101" s="25"/>
      <c r="C101" s="28"/>
      <c r="D101" s="27"/>
      <c r="E101" s="27"/>
      <c r="F101" s="27"/>
      <c r="G101" s="201"/>
    </row>
    <row r="102" spans="1:7" s="40" customFormat="1" ht="157.5" x14ac:dyDescent="0.25">
      <c r="A102" s="26" t="s">
        <v>26</v>
      </c>
      <c r="B102" s="25" t="s">
        <v>25</v>
      </c>
      <c r="C102" s="28"/>
      <c r="D102" s="27"/>
      <c r="E102" s="27"/>
      <c r="F102" s="27"/>
      <c r="G102" s="202"/>
    </row>
    <row r="103" spans="1:7" s="38" customFormat="1" x14ac:dyDescent="0.25">
      <c r="A103" s="39"/>
      <c r="B103" s="229"/>
      <c r="C103" s="28" t="s">
        <v>14</v>
      </c>
      <c r="D103" s="27">
        <v>2</v>
      </c>
      <c r="E103" s="228"/>
      <c r="F103" s="27">
        <f>D103*E103</f>
        <v>0</v>
      </c>
      <c r="G103" s="203"/>
    </row>
    <row r="104" spans="1:7" s="38" customFormat="1" x14ac:dyDescent="0.25">
      <c r="A104" s="39"/>
      <c r="B104" s="229"/>
      <c r="C104" s="28"/>
      <c r="D104" s="27"/>
      <c r="E104" s="27"/>
      <c r="F104" s="27"/>
      <c r="G104" s="203"/>
    </row>
    <row r="105" spans="1:7" s="40" customFormat="1" ht="157.5" x14ac:dyDescent="0.25">
      <c r="A105" s="26" t="s">
        <v>24</v>
      </c>
      <c r="B105" s="25" t="s">
        <v>23</v>
      </c>
      <c r="C105" s="28"/>
      <c r="D105" s="27"/>
      <c r="E105" s="27"/>
      <c r="F105" s="27"/>
      <c r="G105" s="202"/>
    </row>
    <row r="106" spans="1:7" s="38" customFormat="1" x14ac:dyDescent="0.25">
      <c r="A106" s="39"/>
      <c r="B106" s="229"/>
      <c r="C106" s="28" t="s">
        <v>14</v>
      </c>
      <c r="D106" s="27">
        <v>2</v>
      </c>
      <c r="E106" s="228"/>
      <c r="F106" s="27">
        <f>D106*E106</f>
        <v>0</v>
      </c>
      <c r="G106" s="203"/>
    </row>
    <row r="107" spans="1:7" s="38" customFormat="1" x14ac:dyDescent="0.25">
      <c r="A107" s="39"/>
      <c r="B107" s="229"/>
      <c r="C107" s="28"/>
      <c r="D107" s="27"/>
      <c r="E107" s="27"/>
      <c r="F107" s="27"/>
      <c r="G107" s="203"/>
    </row>
    <row r="108" spans="1:7" x14ac:dyDescent="0.25">
      <c r="A108" s="34" t="s">
        <v>22</v>
      </c>
      <c r="B108" s="230" t="s">
        <v>21</v>
      </c>
      <c r="C108" s="231"/>
      <c r="D108" s="33"/>
      <c r="E108" s="33"/>
      <c r="F108" s="33">
        <f>SUM(F72:F106)</f>
        <v>0</v>
      </c>
      <c r="G108" s="201"/>
    </row>
    <row r="109" spans="1:7" x14ac:dyDescent="0.25">
      <c r="A109" s="26"/>
      <c r="B109" s="25"/>
      <c r="C109" s="28"/>
      <c r="D109" s="27"/>
      <c r="E109" s="27"/>
      <c r="F109" s="27"/>
      <c r="G109" s="201"/>
    </row>
    <row r="110" spans="1:7" x14ac:dyDescent="0.25">
      <c r="A110" s="26" t="s">
        <v>10</v>
      </c>
      <c r="B110" s="37" t="s">
        <v>20</v>
      </c>
      <c r="C110" s="28"/>
      <c r="D110" s="27"/>
      <c r="E110" s="27"/>
      <c r="F110" s="36"/>
      <c r="G110" s="201"/>
    </row>
    <row r="111" spans="1:7" x14ac:dyDescent="0.25">
      <c r="A111" s="26"/>
      <c r="B111" s="25"/>
      <c r="C111" s="19"/>
      <c r="D111" s="19"/>
      <c r="E111" s="19" t="s">
        <v>19</v>
      </c>
      <c r="F111" s="19"/>
      <c r="G111" s="201"/>
    </row>
    <row r="112" spans="1:7" ht="409.5" x14ac:dyDescent="0.25">
      <c r="A112" s="26" t="s">
        <v>18</v>
      </c>
      <c r="B112" s="25" t="s">
        <v>229</v>
      </c>
      <c r="C112" s="28" t="s">
        <v>11</v>
      </c>
      <c r="D112" s="27">
        <v>175.49</v>
      </c>
      <c r="E112" s="228"/>
      <c r="F112" s="27">
        <f>D112*E112</f>
        <v>0</v>
      </c>
      <c r="G112" s="201"/>
    </row>
    <row r="113" spans="1:7" x14ac:dyDescent="0.25">
      <c r="A113" s="26"/>
      <c r="B113" s="25"/>
      <c r="C113" s="19"/>
      <c r="D113" s="19"/>
      <c r="E113" s="19"/>
      <c r="F113" s="19"/>
      <c r="G113" s="201"/>
    </row>
    <row r="114" spans="1:7" ht="63" x14ac:dyDescent="0.25">
      <c r="A114" s="26">
        <v>2</v>
      </c>
      <c r="B114" s="25" t="s">
        <v>17</v>
      </c>
      <c r="C114" s="19"/>
      <c r="D114" s="27"/>
      <c r="E114" s="19"/>
      <c r="F114" s="19"/>
      <c r="G114" s="201"/>
    </row>
    <row r="115" spans="1:7" ht="94.5" x14ac:dyDescent="0.25">
      <c r="A115" s="26"/>
      <c r="B115" s="25" t="s">
        <v>16</v>
      </c>
      <c r="C115" s="28" t="s">
        <v>14</v>
      </c>
      <c r="D115" s="27">
        <v>17</v>
      </c>
      <c r="E115" s="228"/>
      <c r="F115" s="27">
        <f>D115*E115</f>
        <v>0</v>
      </c>
      <c r="G115" s="201"/>
    </row>
    <row r="116" spans="1:7" ht="63" x14ac:dyDescent="0.25">
      <c r="A116" s="26"/>
      <c r="B116" s="25" t="s">
        <v>15</v>
      </c>
      <c r="C116" s="28" t="s">
        <v>14</v>
      </c>
      <c r="D116" s="27">
        <v>41</v>
      </c>
      <c r="E116" s="228"/>
      <c r="F116" s="27">
        <f>D116*E116</f>
        <v>0</v>
      </c>
      <c r="G116" s="201"/>
    </row>
    <row r="117" spans="1:7" x14ac:dyDescent="0.25">
      <c r="A117" s="26"/>
      <c r="B117" s="25"/>
      <c r="C117" s="28"/>
      <c r="D117" s="35"/>
      <c r="E117" s="35"/>
      <c r="F117" s="35"/>
      <c r="G117" s="201"/>
    </row>
    <row r="118" spans="1:7" ht="107.25" customHeight="1" x14ac:dyDescent="0.25">
      <c r="A118" s="26" t="s">
        <v>13</v>
      </c>
      <c r="B118" s="25" t="s">
        <v>12</v>
      </c>
      <c r="C118" s="28" t="s">
        <v>11</v>
      </c>
      <c r="D118" s="27">
        <v>60</v>
      </c>
      <c r="E118" s="228"/>
      <c r="F118" s="27">
        <f>D118*E118</f>
        <v>0</v>
      </c>
      <c r="G118" s="201"/>
    </row>
    <row r="119" spans="1:7" x14ac:dyDescent="0.25">
      <c r="A119" s="26"/>
      <c r="B119" s="25"/>
      <c r="C119" s="28"/>
      <c r="D119" s="27"/>
      <c r="E119" s="27"/>
      <c r="F119" s="27"/>
      <c r="G119" s="201"/>
    </row>
    <row r="120" spans="1:7" x14ac:dyDescent="0.25">
      <c r="A120" s="34" t="s">
        <v>10</v>
      </c>
      <c r="B120" s="230" t="s">
        <v>9</v>
      </c>
      <c r="C120" s="231"/>
      <c r="D120" s="33"/>
      <c r="E120" s="33"/>
      <c r="F120" s="33">
        <f>SUM(F112:F118)</f>
        <v>0</v>
      </c>
      <c r="G120" s="201"/>
    </row>
    <row r="121" spans="1:7" x14ac:dyDescent="0.25">
      <c r="C121" s="28"/>
      <c r="D121" s="27"/>
      <c r="E121" s="27"/>
      <c r="F121" s="27"/>
      <c r="G121" s="201"/>
    </row>
    <row r="122" spans="1:7" x14ac:dyDescent="0.25">
      <c r="A122" s="31"/>
      <c r="B122" s="43" t="s">
        <v>8</v>
      </c>
      <c r="C122" s="32"/>
      <c r="D122" s="32"/>
      <c r="E122" s="32"/>
      <c r="F122" s="32"/>
      <c r="G122" s="201"/>
    </row>
    <row r="123" spans="1:7" x14ac:dyDescent="0.25">
      <c r="A123" s="26"/>
      <c r="B123" s="25"/>
      <c r="C123" s="28"/>
      <c r="D123" s="27"/>
      <c r="E123" s="27"/>
      <c r="F123" s="27"/>
      <c r="G123" s="201"/>
    </row>
    <row r="124" spans="1:7" x14ac:dyDescent="0.25">
      <c r="A124" s="26" t="str">
        <f>A52</f>
        <v>I.</v>
      </c>
      <c r="B124" s="25" t="str">
        <f>B52</f>
        <v>ZEMLJANI RADOVI UKUPNO:</v>
      </c>
      <c r="C124" s="28"/>
      <c r="D124" s="27"/>
      <c r="E124" s="27"/>
      <c r="F124" s="27">
        <f>F52</f>
        <v>0</v>
      </c>
      <c r="G124" s="201"/>
    </row>
    <row r="125" spans="1:7" x14ac:dyDescent="0.25">
      <c r="A125" s="26" t="str">
        <f>A67</f>
        <v>II.</v>
      </c>
      <c r="B125" s="25" t="str">
        <f>B67</f>
        <v>BETONSKI RADOVI UKUPNO:</v>
      </c>
      <c r="C125" s="28"/>
      <c r="D125" s="27"/>
      <c r="E125" s="27"/>
      <c r="F125" s="27">
        <f>F67</f>
        <v>0</v>
      </c>
      <c r="G125" s="201"/>
    </row>
    <row r="126" spans="1:7" x14ac:dyDescent="0.25">
      <c r="A126" s="26" t="str">
        <f>A108</f>
        <v>III.</v>
      </c>
      <c r="B126" s="25" t="str">
        <f>B108</f>
        <v>DOBAVE I UGRADNJE UKUPNO:</v>
      </c>
      <c r="C126" s="28"/>
      <c r="D126" s="27"/>
      <c r="E126" s="27"/>
      <c r="F126" s="27">
        <f>F108</f>
        <v>0</v>
      </c>
      <c r="G126" s="201"/>
    </row>
    <row r="127" spans="1:7" x14ac:dyDescent="0.25">
      <c r="A127" s="26" t="str">
        <f>A120</f>
        <v>IV.</v>
      </c>
      <c r="B127" s="25" t="str">
        <f>B120</f>
        <v>OSTALI RADOVI UKUPNO:</v>
      </c>
      <c r="C127" s="28"/>
      <c r="D127" s="27"/>
      <c r="E127" s="27"/>
      <c r="F127" s="27">
        <f>F120</f>
        <v>0</v>
      </c>
      <c r="G127" s="201"/>
    </row>
    <row r="128" spans="1:7" x14ac:dyDescent="0.25">
      <c r="A128" s="26"/>
      <c r="B128" s="25"/>
      <c r="C128" s="28"/>
      <c r="D128" s="27"/>
      <c r="E128" s="27"/>
      <c r="F128" s="27"/>
      <c r="G128" s="201"/>
    </row>
    <row r="129" spans="1:7" x14ac:dyDescent="0.25">
      <c r="A129" s="31"/>
      <c r="B129" s="43" t="s">
        <v>7</v>
      </c>
      <c r="C129" s="233"/>
      <c r="D129" s="30"/>
      <c r="E129" s="30"/>
      <c r="F129" s="29">
        <f>SUM(F124:F127)</f>
        <v>0</v>
      </c>
      <c r="G129" s="201"/>
    </row>
    <row r="130" spans="1:7" x14ac:dyDescent="0.25">
      <c r="C130" s="28"/>
      <c r="D130" s="27"/>
      <c r="E130" s="27"/>
      <c r="F130" s="27"/>
      <c r="G130" s="201"/>
    </row>
    <row r="131" spans="1:7" x14ac:dyDescent="0.25">
      <c r="A131" s="26"/>
      <c r="B131" s="25"/>
    </row>
  </sheetData>
  <sheetProtection algorithmName="SHA-512" hashValue="cDk42OCDSZi1xhc1hPsOhLL8kAPYDvoh1Un9GDffTJJ8YG7XsAMX3d4/bBgz4XUzY2r+zb19VmQhpYwD+K88Dg==" saltValue="WaknzmBLv8wtFAFya5HNdg==" spinCount="100000" sheet="1" objects="1" scenarios="1" selectLockedCells="1"/>
  <mergeCells count="18">
    <mergeCell ref="B19:F19"/>
    <mergeCell ref="B20:F20"/>
    <mergeCell ref="B22:F22"/>
    <mergeCell ref="B3:F3"/>
    <mergeCell ref="B4:F4"/>
    <mergeCell ref="B5:F5"/>
    <mergeCell ref="B6:F6"/>
    <mergeCell ref="B7:F7"/>
    <mergeCell ref="B8:F8"/>
    <mergeCell ref="B9:F9"/>
    <mergeCell ref="B17:F17"/>
    <mergeCell ref="B18:F18"/>
    <mergeCell ref="B10:F10"/>
    <mergeCell ref="B11:F11"/>
    <mergeCell ref="B12:F12"/>
    <mergeCell ref="B13:F13"/>
    <mergeCell ref="B14:F14"/>
    <mergeCell ref="B16:F16"/>
  </mergeCells>
  <printOptions horizontalCentered="1"/>
  <pageMargins left="0.98425196850393704" right="0.39370078740157483" top="0.98425196850393704" bottom="0.59055118110236227" header="0.31496062992125984" footer="0.31496062992125984"/>
  <pageSetup paperSize="9" scale="84" orientation="portrait" horizontalDpi="4294967293" r:id="rId1"/>
  <headerFooter>
    <oddHeader>&amp;C&amp;"Arial Narrow,Uobičajeno"   Troškovnik građ.-obrtničkih radova
REKONSTRUKCIJA, UREĐENJE I OPREMANJE SPORTSKOG PARKA
na dijelu kč.75/2, ko Zelina</oddHeader>
    <oddFooter>&amp;C&amp;"Arial Narrow,Uobičajeno"“RENOVA” ,d.o.o,  Zagreb</oddFooter>
  </headerFooter>
  <rowBreaks count="6" manualBreakCount="6">
    <brk id="21" max="6" man="1"/>
    <brk id="47" max="6" man="1"/>
    <brk id="68" max="6" man="1"/>
    <brk id="85" max="6" man="1"/>
    <brk id="94" max="6" man="1"/>
    <brk id="103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DA55E-3171-4EA6-8277-2191B1016788}">
  <dimension ref="A1:F92"/>
  <sheetViews>
    <sheetView showZeros="0" view="pageBreakPreview" zoomScale="125" zoomScaleNormal="100" zoomScaleSheetLayoutView="125" workbookViewId="0">
      <selection activeCell="D23" sqref="D23"/>
    </sheetView>
  </sheetViews>
  <sheetFormatPr defaultColWidth="9.140625" defaultRowHeight="12.75" x14ac:dyDescent="0.25"/>
  <cols>
    <col min="1" max="1" width="4.7109375" style="56" customWidth="1"/>
    <col min="2" max="2" width="40.5703125" style="55" customWidth="1"/>
    <col min="3" max="3" width="6.7109375" style="54" customWidth="1"/>
    <col min="4" max="4" width="5.7109375" style="54" customWidth="1"/>
    <col min="5" max="5" width="6.42578125" style="53" customWidth="1"/>
    <col min="6" max="6" width="15.7109375" style="53" customWidth="1"/>
    <col min="7" max="16384" width="9.140625" style="52"/>
  </cols>
  <sheetData>
    <row r="1" spans="1:6" s="109" customFormat="1" ht="11.25" x14ac:dyDescent="0.25">
      <c r="A1" s="117"/>
      <c r="B1" s="116"/>
      <c r="C1" s="129"/>
      <c r="D1" s="129"/>
      <c r="E1" s="128"/>
      <c r="F1" s="128"/>
    </row>
    <row r="2" spans="1:6" s="109" customFormat="1" ht="15.75" x14ac:dyDescent="0.25">
      <c r="A2" s="117"/>
      <c r="B2" s="127" t="s">
        <v>139</v>
      </c>
      <c r="C2" s="126"/>
      <c r="D2" s="126"/>
      <c r="E2" s="125"/>
      <c r="F2" s="124"/>
    </row>
    <row r="3" spans="1:6" s="109" customFormat="1" ht="11.25" x14ac:dyDescent="0.25">
      <c r="A3" s="117"/>
      <c r="B3" s="122" t="s">
        <v>138</v>
      </c>
      <c r="C3" s="119"/>
      <c r="D3" s="119"/>
      <c r="E3" s="123"/>
      <c r="F3" s="119"/>
    </row>
    <row r="4" spans="1:6" s="109" customFormat="1" ht="11.25" x14ac:dyDescent="0.25">
      <c r="A4" s="117"/>
      <c r="B4" s="122" t="s">
        <v>137</v>
      </c>
      <c r="C4" s="119"/>
      <c r="D4" s="119"/>
      <c r="E4" s="123"/>
      <c r="F4" s="119"/>
    </row>
    <row r="5" spans="1:6" s="109" customFormat="1" ht="11.25" x14ac:dyDescent="0.25">
      <c r="A5" s="117"/>
      <c r="B5" s="122" t="s">
        <v>136</v>
      </c>
      <c r="C5" s="121"/>
      <c r="D5" s="121"/>
      <c r="E5" s="120"/>
      <c r="F5" s="119"/>
    </row>
    <row r="6" spans="1:6" s="109" customFormat="1" ht="11.25" x14ac:dyDescent="0.25">
      <c r="A6" s="117"/>
      <c r="B6" s="116" t="s">
        <v>135</v>
      </c>
      <c r="C6" s="114"/>
      <c r="D6" s="114"/>
      <c r="E6" s="118"/>
      <c r="F6" s="114"/>
    </row>
    <row r="7" spans="1:6" s="109" customFormat="1" ht="11.25" x14ac:dyDescent="0.25">
      <c r="A7" s="117"/>
      <c r="B7" s="116" t="s">
        <v>134</v>
      </c>
      <c r="C7" s="114"/>
      <c r="D7" s="114"/>
      <c r="E7" s="115"/>
      <c r="F7" s="114"/>
    </row>
    <row r="8" spans="1:6" s="109" customFormat="1" ht="11.25" x14ac:dyDescent="0.25">
      <c r="A8" s="113"/>
      <c r="B8" s="112"/>
      <c r="C8" s="110"/>
      <c r="D8" s="110"/>
      <c r="E8" s="111"/>
      <c r="F8" s="110"/>
    </row>
    <row r="9" spans="1:6" s="105" customFormat="1" ht="13.5" x14ac:dyDescent="0.25">
      <c r="A9" s="107" t="s">
        <v>133</v>
      </c>
      <c r="B9" s="108"/>
      <c r="C9" s="107"/>
      <c r="D9" s="107"/>
      <c r="E9" s="106"/>
      <c r="F9" s="106"/>
    </row>
    <row r="10" spans="1:6" s="97" customFormat="1" ht="14.25" x14ac:dyDescent="0.25">
      <c r="A10" s="99" t="s">
        <v>132</v>
      </c>
      <c r="B10" s="100"/>
      <c r="C10" s="99"/>
      <c r="D10" s="99"/>
      <c r="E10" s="98"/>
      <c r="F10" s="98"/>
    </row>
    <row r="11" spans="1:6" s="97" customFormat="1" ht="14.25" x14ac:dyDescent="0.25">
      <c r="A11" s="99" t="s">
        <v>131</v>
      </c>
      <c r="B11" s="100"/>
      <c r="C11" s="99"/>
      <c r="D11" s="99"/>
      <c r="E11" s="98"/>
      <c r="F11" s="98"/>
    </row>
    <row r="12" spans="1:6" s="97" customFormat="1" ht="14.25" x14ac:dyDescent="0.25">
      <c r="A12" s="99" t="s">
        <v>130</v>
      </c>
      <c r="B12" s="100"/>
      <c r="C12" s="99"/>
      <c r="D12" s="99"/>
      <c r="E12" s="98"/>
      <c r="F12" s="98"/>
    </row>
    <row r="13" spans="1:6" s="97" customFormat="1" ht="14.25" x14ac:dyDescent="0.25">
      <c r="A13" s="99" t="s">
        <v>129</v>
      </c>
      <c r="B13" s="100"/>
      <c r="C13" s="99"/>
      <c r="D13" s="99"/>
      <c r="E13" s="98"/>
      <c r="F13" s="98"/>
    </row>
    <row r="14" spans="1:6" s="97" customFormat="1" ht="14.25" x14ac:dyDescent="0.25">
      <c r="A14" s="99"/>
      <c r="B14" s="100"/>
      <c r="C14" s="99"/>
      <c r="D14" s="99"/>
      <c r="E14" s="98"/>
      <c r="F14" s="98"/>
    </row>
    <row r="15" spans="1:6" s="101" customFormat="1" ht="15" x14ac:dyDescent="0.25">
      <c r="A15" s="103" t="s">
        <v>128</v>
      </c>
      <c r="B15" s="104"/>
      <c r="C15" s="103"/>
      <c r="D15" s="103"/>
      <c r="E15" s="102"/>
      <c r="F15" s="102"/>
    </row>
    <row r="16" spans="1:6" s="97" customFormat="1" ht="14.25" x14ac:dyDescent="0.25">
      <c r="A16" s="99" t="s">
        <v>127</v>
      </c>
      <c r="B16" s="100"/>
      <c r="C16" s="99"/>
      <c r="D16" s="99"/>
      <c r="E16" s="98"/>
      <c r="F16" s="98"/>
    </row>
    <row r="17" spans="1:6" s="97" customFormat="1" ht="14.25" x14ac:dyDescent="0.25">
      <c r="A17" s="99" t="s">
        <v>126</v>
      </c>
      <c r="B17" s="100"/>
      <c r="C17" s="99"/>
      <c r="D17" s="99"/>
      <c r="E17" s="98"/>
      <c r="F17" s="98"/>
    </row>
    <row r="18" spans="1:6" s="97" customFormat="1" ht="14.25" x14ac:dyDescent="0.25">
      <c r="A18" s="99" t="s">
        <v>125</v>
      </c>
      <c r="B18" s="100"/>
      <c r="C18" s="99"/>
      <c r="D18" s="99"/>
      <c r="E18" s="98"/>
      <c r="F18" s="98"/>
    </row>
    <row r="19" spans="1:6" s="97" customFormat="1" ht="14.25" x14ac:dyDescent="0.25">
      <c r="A19" s="99"/>
      <c r="B19" s="100"/>
      <c r="C19" s="99"/>
      <c r="D19" s="99"/>
      <c r="E19" s="98"/>
      <c r="F19" s="98"/>
    </row>
    <row r="20" spans="1:6" s="101" customFormat="1" ht="15" x14ac:dyDescent="0.25">
      <c r="A20" s="103" t="s">
        <v>124</v>
      </c>
      <c r="B20" s="104"/>
      <c r="C20" s="103"/>
      <c r="D20" s="103"/>
      <c r="E20" s="102"/>
      <c r="F20" s="102"/>
    </row>
    <row r="21" spans="1:6" s="97" customFormat="1" ht="14.25" x14ac:dyDescent="0.25">
      <c r="A21" s="99" t="s">
        <v>123</v>
      </c>
      <c r="B21" s="100"/>
      <c r="C21" s="99"/>
      <c r="D21" s="99"/>
      <c r="E21" s="98"/>
      <c r="F21" s="98"/>
    </row>
    <row r="22" spans="1:6" s="101" customFormat="1" ht="15" x14ac:dyDescent="0.25">
      <c r="A22" s="103"/>
      <c r="B22" s="104"/>
      <c r="C22" s="103"/>
      <c r="D22" s="103"/>
      <c r="E22" s="102"/>
      <c r="F22" s="102"/>
    </row>
    <row r="23" spans="1:6" s="101" customFormat="1" ht="15" x14ac:dyDescent="0.25">
      <c r="A23" s="103" t="s">
        <v>122</v>
      </c>
      <c r="B23" s="104"/>
      <c r="C23" s="103"/>
      <c r="D23" s="103"/>
      <c r="E23" s="102"/>
      <c r="F23" s="102"/>
    </row>
    <row r="24" spans="1:6" s="97" customFormat="1" ht="14.25" x14ac:dyDescent="0.25">
      <c r="A24" s="99" t="s">
        <v>121</v>
      </c>
      <c r="B24" s="100"/>
      <c r="C24" s="99"/>
      <c r="D24" s="99"/>
      <c r="E24" s="98"/>
      <c r="F24" s="98"/>
    </row>
    <row r="25" spans="1:6" s="97" customFormat="1" ht="14.25" x14ac:dyDescent="0.25">
      <c r="A25" s="99" t="s">
        <v>120</v>
      </c>
      <c r="B25" s="100"/>
      <c r="C25" s="99"/>
      <c r="D25" s="99"/>
      <c r="E25" s="98"/>
      <c r="F25" s="98"/>
    </row>
    <row r="26" spans="1:6" s="97" customFormat="1" ht="14.25" x14ac:dyDescent="0.25">
      <c r="A26" s="99" t="s">
        <v>119</v>
      </c>
      <c r="B26" s="100"/>
      <c r="C26" s="99"/>
      <c r="D26" s="99"/>
      <c r="E26" s="98"/>
      <c r="F26" s="98"/>
    </row>
    <row r="27" spans="1:6" s="93" customFormat="1" x14ac:dyDescent="0.25">
      <c r="A27" s="95"/>
      <c r="B27" s="96"/>
      <c r="C27" s="95"/>
      <c r="D27" s="95"/>
      <c r="E27" s="94"/>
      <c r="F27" s="94"/>
    </row>
    <row r="28" spans="1:6" s="88" customFormat="1" x14ac:dyDescent="0.25">
      <c r="A28" s="90"/>
      <c r="B28" s="91"/>
      <c r="C28" s="90"/>
      <c r="D28" s="90"/>
      <c r="E28" s="89"/>
      <c r="F28" s="89"/>
    </row>
    <row r="29" spans="1:6" s="64" customFormat="1" ht="13.5" x14ac:dyDescent="0.25">
      <c r="A29" s="66" t="s">
        <v>118</v>
      </c>
      <c r="B29" s="72"/>
      <c r="C29" s="92" t="s">
        <v>117</v>
      </c>
      <c r="D29" s="66"/>
      <c r="E29" s="65"/>
      <c r="F29" s="65"/>
    </row>
    <row r="30" spans="1:6" s="88" customFormat="1" x14ac:dyDescent="0.25">
      <c r="A30" s="90"/>
      <c r="B30" s="91"/>
      <c r="C30" s="90"/>
      <c r="D30" s="90"/>
      <c r="E30" s="89"/>
      <c r="F30" s="89"/>
    </row>
    <row r="31" spans="1:6" s="64" customFormat="1" ht="13.5" x14ac:dyDescent="0.25">
      <c r="A31" s="66" t="s">
        <v>116</v>
      </c>
      <c r="B31" s="72"/>
      <c r="C31" s="71" t="s">
        <v>115</v>
      </c>
      <c r="D31" s="66"/>
      <c r="E31" s="65"/>
      <c r="F31" s="65"/>
    </row>
    <row r="32" spans="1:6" s="88" customFormat="1" x14ac:dyDescent="0.25">
      <c r="A32" s="90"/>
      <c r="B32" s="91"/>
      <c r="C32" s="90"/>
      <c r="D32" s="90"/>
      <c r="E32" s="89"/>
      <c r="F32" s="89"/>
    </row>
    <row r="33" spans="1:6" s="64" customFormat="1" ht="13.5" x14ac:dyDescent="0.25">
      <c r="A33" s="66" t="s">
        <v>114</v>
      </c>
      <c r="B33" s="72"/>
      <c r="C33" s="87" t="s">
        <v>113</v>
      </c>
      <c r="D33" s="66"/>
      <c r="E33" s="65"/>
      <c r="F33" s="65"/>
    </row>
    <row r="34" spans="1:6" s="73" customFormat="1" x14ac:dyDescent="0.25">
      <c r="A34" s="57"/>
      <c r="B34" s="55"/>
      <c r="C34" s="57"/>
      <c r="D34" s="57"/>
      <c r="E34" s="74"/>
      <c r="F34" s="74"/>
    </row>
    <row r="35" spans="1:6" s="81" customFormat="1" ht="26.25" x14ac:dyDescent="0.25">
      <c r="A35" s="86" t="s">
        <v>112</v>
      </c>
      <c r="B35" s="85"/>
      <c r="C35" s="84" t="s">
        <v>111</v>
      </c>
      <c r="D35" s="83"/>
      <c r="E35" s="82"/>
      <c r="F35" s="82"/>
    </row>
    <row r="36" spans="1:6" s="73" customFormat="1" x14ac:dyDescent="0.25">
      <c r="A36" s="57"/>
      <c r="B36" s="55"/>
      <c r="C36" s="57"/>
      <c r="D36" s="57"/>
      <c r="E36" s="74"/>
      <c r="F36" s="74"/>
    </row>
    <row r="37" spans="1:6" s="75" customFormat="1" ht="20.25" x14ac:dyDescent="0.25">
      <c r="A37" s="66" t="s">
        <v>110</v>
      </c>
      <c r="B37" s="72"/>
      <c r="C37" s="80" t="s">
        <v>109</v>
      </c>
      <c r="D37" s="77"/>
      <c r="E37" s="76"/>
      <c r="F37" s="76"/>
    </row>
    <row r="38" spans="1:6" s="75" customFormat="1" ht="15" x14ac:dyDescent="0.25">
      <c r="A38" s="77"/>
      <c r="B38" s="79"/>
      <c r="C38" s="78" t="s">
        <v>108</v>
      </c>
      <c r="D38" s="77"/>
      <c r="E38" s="76"/>
      <c r="F38" s="76"/>
    </row>
    <row r="39" spans="1:6" s="73" customFormat="1" x14ac:dyDescent="0.25">
      <c r="A39" s="57"/>
      <c r="B39" s="55"/>
      <c r="C39" s="57"/>
      <c r="D39" s="57"/>
      <c r="E39" s="74"/>
      <c r="F39" s="74"/>
    </row>
    <row r="40" spans="1:6" s="64" customFormat="1" ht="13.5" x14ac:dyDescent="0.25">
      <c r="A40" s="66" t="s">
        <v>107</v>
      </c>
      <c r="B40" s="72"/>
      <c r="C40" s="71" t="s">
        <v>106</v>
      </c>
      <c r="D40" s="66"/>
      <c r="E40" s="65"/>
      <c r="F40" s="65"/>
    </row>
    <row r="41" spans="1:6" s="73" customFormat="1" x14ac:dyDescent="0.25">
      <c r="A41" s="57"/>
      <c r="B41" s="55"/>
      <c r="C41" s="57"/>
      <c r="D41" s="57"/>
      <c r="E41" s="74"/>
      <c r="F41" s="74"/>
    </row>
    <row r="42" spans="1:6" s="64" customFormat="1" ht="13.5" x14ac:dyDescent="0.25">
      <c r="A42" s="66" t="s">
        <v>105</v>
      </c>
      <c r="B42" s="72"/>
      <c r="C42" s="71" t="s">
        <v>104</v>
      </c>
      <c r="D42" s="66"/>
      <c r="E42" s="65"/>
      <c r="F42" s="65"/>
    </row>
    <row r="43" spans="1:6" x14ac:dyDescent="0.25">
      <c r="A43" s="70"/>
      <c r="B43" s="69"/>
      <c r="C43" s="68"/>
      <c r="D43" s="68"/>
      <c r="E43" s="67"/>
      <c r="F43" s="67"/>
    </row>
    <row r="45" spans="1:6" s="64" customFormat="1" ht="13.5" x14ac:dyDescent="0.25">
      <c r="A45" s="66" t="s">
        <v>103</v>
      </c>
      <c r="B45" s="66"/>
      <c r="C45" s="66"/>
      <c r="D45" s="66"/>
      <c r="E45" s="65"/>
      <c r="F45" s="65"/>
    </row>
    <row r="46" spans="1:6" s="64" customFormat="1" ht="13.5" x14ac:dyDescent="0.25">
      <c r="A46" s="66" t="s">
        <v>102</v>
      </c>
      <c r="B46" s="66"/>
      <c r="C46" s="66"/>
      <c r="D46" s="66"/>
      <c r="E46" s="65"/>
      <c r="F46" s="65"/>
    </row>
    <row r="47" spans="1:6" s="64" customFormat="1" ht="13.5" x14ac:dyDescent="0.25">
      <c r="A47" s="66" t="s">
        <v>101</v>
      </c>
      <c r="B47" s="66"/>
      <c r="C47" s="66"/>
      <c r="D47" s="66"/>
      <c r="E47" s="65"/>
      <c r="F47" s="65"/>
    </row>
    <row r="49" spans="1:6" s="64" customFormat="1" ht="13.5" x14ac:dyDescent="0.25">
      <c r="A49" s="66" t="s">
        <v>100</v>
      </c>
      <c r="B49" s="66"/>
      <c r="C49" s="66"/>
      <c r="D49" s="66"/>
      <c r="E49" s="65"/>
      <c r="F49" s="65"/>
    </row>
    <row r="50" spans="1:6" s="61" customFormat="1" ht="13.5" x14ac:dyDescent="0.25">
      <c r="A50" s="66" t="s">
        <v>99</v>
      </c>
      <c r="B50" s="63"/>
      <c r="C50" s="63"/>
      <c r="D50" s="63"/>
      <c r="E50" s="62"/>
      <c r="F50" s="62"/>
    </row>
    <row r="51" spans="1:6" s="64" customFormat="1" ht="13.5" x14ac:dyDescent="0.25">
      <c r="A51" s="66" t="s">
        <v>98</v>
      </c>
      <c r="B51" s="66"/>
      <c r="C51" s="66"/>
      <c r="D51" s="66"/>
      <c r="E51" s="65"/>
      <c r="F51" s="65"/>
    </row>
    <row r="53" spans="1:6" s="61" customFormat="1" ht="13.5" x14ac:dyDescent="0.25">
      <c r="A53" s="63" t="s">
        <v>97</v>
      </c>
      <c r="B53" s="63"/>
      <c r="C53" s="63"/>
      <c r="D53" s="63"/>
      <c r="E53" s="62"/>
      <c r="F53" s="62"/>
    </row>
    <row r="54" spans="1:6" s="61" customFormat="1" ht="13.5" x14ac:dyDescent="0.25">
      <c r="A54" s="63" t="s">
        <v>96</v>
      </c>
      <c r="B54" s="63"/>
      <c r="C54" s="63"/>
      <c r="D54" s="63"/>
      <c r="E54" s="62"/>
      <c r="F54" s="62"/>
    </row>
    <row r="55" spans="1:6" s="61" customFormat="1" ht="13.5" x14ac:dyDescent="0.25">
      <c r="A55" s="63" t="s">
        <v>95</v>
      </c>
      <c r="B55" s="63"/>
      <c r="C55" s="63"/>
      <c r="D55" s="63"/>
      <c r="E55" s="62"/>
      <c r="F55" s="62"/>
    </row>
    <row r="56" spans="1:6" s="61" customFormat="1" ht="13.5" x14ac:dyDescent="0.25">
      <c r="A56" s="63" t="s">
        <v>94</v>
      </c>
      <c r="B56" s="63"/>
      <c r="C56" s="63"/>
      <c r="D56" s="63"/>
      <c r="E56" s="62"/>
      <c r="F56" s="62"/>
    </row>
    <row r="58" spans="1:6" s="61" customFormat="1" ht="13.5" x14ac:dyDescent="0.25">
      <c r="A58" s="63" t="s">
        <v>93</v>
      </c>
      <c r="B58" s="63"/>
      <c r="C58" s="63"/>
      <c r="D58" s="63"/>
      <c r="E58" s="62"/>
      <c r="F58" s="62"/>
    </row>
    <row r="59" spans="1:6" s="61" customFormat="1" ht="13.5" x14ac:dyDescent="0.25">
      <c r="A59" s="63" t="s">
        <v>92</v>
      </c>
      <c r="B59" s="63"/>
      <c r="C59" s="63"/>
      <c r="D59" s="63"/>
      <c r="E59" s="62"/>
      <c r="F59" s="62"/>
    </row>
    <row r="60" spans="1:6" x14ac:dyDescent="0.25">
      <c r="A60" s="59"/>
      <c r="B60" s="59"/>
      <c r="C60" s="59"/>
      <c r="D60" s="59"/>
      <c r="E60" s="58"/>
      <c r="F60" s="58"/>
    </row>
    <row r="61" spans="1:6" x14ac:dyDescent="0.25">
      <c r="A61" s="60"/>
      <c r="B61" s="59"/>
      <c r="C61" s="59"/>
      <c r="D61" s="59"/>
      <c r="E61" s="58"/>
      <c r="F61" s="58"/>
    </row>
    <row r="62" spans="1:6" x14ac:dyDescent="0.25">
      <c r="A62" s="60"/>
      <c r="B62" s="59"/>
      <c r="C62" s="59"/>
      <c r="D62" s="59"/>
      <c r="E62" s="58"/>
      <c r="F62" s="58"/>
    </row>
    <row r="63" spans="1:6" x14ac:dyDescent="0.25">
      <c r="A63" s="60"/>
      <c r="B63" s="59"/>
      <c r="C63" s="59"/>
      <c r="D63" s="59"/>
      <c r="E63" s="58"/>
      <c r="F63" s="58"/>
    </row>
    <row r="64" spans="1:6" x14ac:dyDescent="0.25">
      <c r="A64" s="60"/>
      <c r="B64" s="59"/>
      <c r="C64" s="59"/>
      <c r="D64" s="59"/>
      <c r="E64" s="58"/>
      <c r="F64" s="58"/>
    </row>
    <row r="65" spans="1:6" x14ac:dyDescent="0.25">
      <c r="A65" s="60"/>
      <c r="B65" s="59"/>
      <c r="C65" s="59"/>
      <c r="D65" s="59"/>
      <c r="E65" s="58"/>
      <c r="F65" s="58"/>
    </row>
    <row r="66" spans="1:6" x14ac:dyDescent="0.25">
      <c r="A66" s="60"/>
      <c r="B66" s="59"/>
      <c r="C66" s="59"/>
      <c r="D66" s="59"/>
      <c r="E66" s="58"/>
      <c r="F66" s="58"/>
    </row>
    <row r="67" spans="1:6" x14ac:dyDescent="0.25">
      <c r="A67" s="60"/>
      <c r="B67" s="59"/>
      <c r="C67" s="59"/>
      <c r="D67" s="59"/>
      <c r="E67" s="58"/>
      <c r="F67" s="58"/>
    </row>
    <row r="68" spans="1:6" x14ac:dyDescent="0.25">
      <c r="A68" s="60"/>
      <c r="B68" s="59"/>
      <c r="C68" s="59"/>
      <c r="D68" s="59"/>
      <c r="E68" s="58"/>
      <c r="F68" s="58"/>
    </row>
    <row r="69" spans="1:6" x14ac:dyDescent="0.25">
      <c r="A69" s="60"/>
      <c r="B69" s="59"/>
      <c r="C69" s="59"/>
      <c r="D69" s="59"/>
      <c r="E69" s="58"/>
      <c r="F69" s="58"/>
    </row>
    <row r="70" spans="1:6" x14ac:dyDescent="0.25">
      <c r="A70" s="60"/>
      <c r="B70" s="59"/>
      <c r="C70" s="59"/>
      <c r="D70" s="59"/>
      <c r="E70" s="58"/>
      <c r="F70" s="58"/>
    </row>
    <row r="71" spans="1:6" x14ac:dyDescent="0.25">
      <c r="A71" s="60"/>
      <c r="B71" s="59"/>
      <c r="C71" s="59"/>
      <c r="D71" s="59"/>
      <c r="E71" s="58"/>
      <c r="F71" s="58"/>
    </row>
    <row r="72" spans="1:6" x14ac:dyDescent="0.25">
      <c r="A72" s="60"/>
      <c r="B72" s="59"/>
      <c r="C72" s="59"/>
      <c r="D72" s="59"/>
      <c r="E72" s="58"/>
      <c r="F72" s="58"/>
    </row>
    <row r="73" spans="1:6" x14ac:dyDescent="0.25">
      <c r="A73" s="60"/>
      <c r="B73" s="59"/>
      <c r="C73" s="59"/>
      <c r="D73" s="59"/>
      <c r="E73" s="58"/>
      <c r="F73" s="58"/>
    </row>
    <row r="74" spans="1:6" x14ac:dyDescent="0.25">
      <c r="A74" s="60"/>
      <c r="B74" s="59"/>
      <c r="C74" s="59"/>
      <c r="D74" s="59"/>
      <c r="E74" s="58"/>
      <c r="F74" s="58"/>
    </row>
    <row r="75" spans="1:6" x14ac:dyDescent="0.25">
      <c r="A75" s="60"/>
      <c r="B75" s="59"/>
      <c r="C75" s="59"/>
      <c r="D75" s="59"/>
      <c r="E75" s="58"/>
      <c r="F75" s="58"/>
    </row>
    <row r="76" spans="1:6" x14ac:dyDescent="0.25">
      <c r="A76" s="60"/>
      <c r="B76" s="59"/>
      <c r="C76" s="59"/>
      <c r="D76" s="59"/>
      <c r="E76" s="58"/>
      <c r="F76" s="58"/>
    </row>
    <row r="77" spans="1:6" x14ac:dyDescent="0.25">
      <c r="A77" s="60"/>
      <c r="B77" s="59"/>
      <c r="C77" s="59"/>
      <c r="D77" s="59"/>
      <c r="E77" s="58"/>
      <c r="F77" s="58"/>
    </row>
    <row r="78" spans="1:6" x14ac:dyDescent="0.25">
      <c r="A78" s="60"/>
      <c r="B78" s="59"/>
      <c r="C78" s="59"/>
      <c r="D78" s="59"/>
      <c r="E78" s="58"/>
      <c r="F78" s="58"/>
    </row>
    <row r="79" spans="1:6" x14ac:dyDescent="0.25">
      <c r="A79" s="60"/>
      <c r="B79" s="59"/>
      <c r="C79" s="59"/>
      <c r="D79" s="59"/>
      <c r="E79" s="58"/>
      <c r="F79" s="58"/>
    </row>
    <row r="80" spans="1:6" x14ac:dyDescent="0.25">
      <c r="A80" s="60"/>
      <c r="B80" s="59"/>
      <c r="C80" s="59"/>
      <c r="D80" s="59"/>
      <c r="E80" s="58"/>
      <c r="F80" s="58"/>
    </row>
    <row r="81" spans="1:6" x14ac:dyDescent="0.25">
      <c r="A81" s="60"/>
      <c r="B81" s="59"/>
      <c r="C81" s="59"/>
      <c r="D81" s="59"/>
      <c r="E81" s="58"/>
      <c r="F81" s="58"/>
    </row>
    <row r="82" spans="1:6" x14ac:dyDescent="0.25">
      <c r="A82" s="60"/>
      <c r="B82" s="59"/>
      <c r="C82" s="59"/>
      <c r="D82" s="59"/>
      <c r="E82" s="58"/>
      <c r="F82" s="58"/>
    </row>
    <row r="83" spans="1:6" x14ac:dyDescent="0.25">
      <c r="A83" s="60"/>
      <c r="B83" s="59"/>
      <c r="C83" s="59"/>
      <c r="D83" s="59"/>
      <c r="E83" s="58"/>
      <c r="F83" s="58"/>
    </row>
    <row r="84" spans="1:6" x14ac:dyDescent="0.25">
      <c r="A84" s="60"/>
      <c r="B84" s="59"/>
      <c r="C84" s="59"/>
      <c r="D84" s="59"/>
      <c r="E84" s="58"/>
      <c r="F84" s="58"/>
    </row>
    <row r="85" spans="1:6" x14ac:dyDescent="0.25">
      <c r="A85" s="60"/>
      <c r="B85" s="59"/>
      <c r="C85" s="59"/>
      <c r="D85" s="59"/>
      <c r="E85" s="58"/>
      <c r="F85" s="58"/>
    </row>
    <row r="86" spans="1:6" x14ac:dyDescent="0.25">
      <c r="A86" s="60"/>
      <c r="B86" s="59"/>
      <c r="C86" s="59"/>
      <c r="D86" s="59"/>
      <c r="E86" s="58"/>
      <c r="F86" s="58"/>
    </row>
    <row r="87" spans="1:6" x14ac:dyDescent="0.25">
      <c r="A87" s="60"/>
      <c r="B87" s="59"/>
      <c r="C87" s="59"/>
      <c r="D87" s="59"/>
      <c r="E87" s="58"/>
      <c r="F87" s="58"/>
    </row>
    <row r="88" spans="1:6" x14ac:dyDescent="0.25">
      <c r="B88" s="57"/>
    </row>
    <row r="89" spans="1:6" x14ac:dyDescent="0.25">
      <c r="B89" s="57"/>
    </row>
    <row r="90" spans="1:6" x14ac:dyDescent="0.25">
      <c r="B90" s="57"/>
    </row>
    <row r="91" spans="1:6" x14ac:dyDescent="0.25">
      <c r="B91" s="57"/>
    </row>
    <row r="92" spans="1:6" x14ac:dyDescent="0.25">
      <c r="B92" s="57"/>
    </row>
  </sheetData>
  <sheetProtection algorithmName="SHA-512" hashValue="WWgs+V5HDqkaXrfLC5lR44wbWObXSFSTnHW/vXIEzANNMiJKF5rKD/PK1hySXNnaNjAq9QOJC6XzOhNxOISHyg==" saltValue="gnyru+W4cv4EkGTnteOe0A==" spinCount="100000" sheet="1" objects="1" scenarios="1"/>
  <pageMargins left="0.98425196850393704" right="0.98425196850393704" top="0.35433070866141736" bottom="0.35433070866141736" header="0.15748031496062992" footer="0.15748031496062992"/>
  <pageSetup paperSize="9" scale="95" orientation="portrait" useFirstPageNumber="1" r:id="rId1"/>
  <headerFooter alignWithMargins="0">
    <oddFooter>&amp;C&amp;7
VV-ELEKTROPROJEKT d.o.o., Ehrlichova 9, HR-10000 Zagreb, OIB: 52645592648, MB: 1983547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F4B2A-CF0C-4C23-A80A-22CECDD227CF}">
  <sheetPr>
    <pageSetUpPr fitToPage="1"/>
  </sheetPr>
  <dimension ref="A1:G161"/>
  <sheetViews>
    <sheetView view="pageBreakPreview" topLeftCell="A126" zoomScaleNormal="100" zoomScaleSheetLayoutView="100" workbookViewId="0">
      <selection activeCell="E125" sqref="E125"/>
    </sheetView>
  </sheetViews>
  <sheetFormatPr defaultColWidth="9.140625" defaultRowHeight="12.75" x14ac:dyDescent="0.25"/>
  <cols>
    <col min="1" max="1" width="4.7109375" style="56" customWidth="1"/>
    <col min="2" max="2" width="30.5703125" style="55" customWidth="1"/>
    <col min="3" max="4" width="5.7109375" style="54" customWidth="1"/>
    <col min="5" max="5" width="11.140625" style="53" customWidth="1"/>
    <col min="6" max="7" width="10.7109375" style="53" customWidth="1"/>
    <col min="8" max="16384" width="9.140625" style="52"/>
  </cols>
  <sheetData>
    <row r="1" spans="1:7" s="165" customFormat="1" ht="8.25" x14ac:dyDescent="0.25">
      <c r="A1" s="169"/>
      <c r="B1" s="168"/>
      <c r="C1" s="175"/>
      <c r="D1" s="175"/>
      <c r="E1" s="174"/>
      <c r="F1" s="174"/>
      <c r="G1" s="174"/>
    </row>
    <row r="2" spans="1:7" s="165" customFormat="1" ht="8.25" x14ac:dyDescent="0.15">
      <c r="A2" s="169"/>
      <c r="B2" s="274" t="s">
        <v>221</v>
      </c>
      <c r="C2" s="275"/>
      <c r="D2" s="275"/>
      <c r="E2" s="275"/>
      <c r="F2" s="276"/>
      <c r="G2" s="177"/>
    </row>
    <row r="3" spans="1:7" s="165" customFormat="1" ht="16.5" x14ac:dyDescent="0.25">
      <c r="A3" s="169"/>
      <c r="B3" s="173" t="s">
        <v>220</v>
      </c>
      <c r="C3" s="277" t="s">
        <v>219</v>
      </c>
      <c r="D3" s="278"/>
      <c r="E3" s="285" t="str">
        <f>'NASLOVNICA - ELEKTRO'!C29</f>
        <v>02/22-ST</v>
      </c>
      <c r="F3" s="286"/>
      <c r="G3" s="178"/>
    </row>
    <row r="4" spans="1:7" s="165" customFormat="1" ht="8.25" x14ac:dyDescent="0.25">
      <c r="A4" s="169"/>
      <c r="B4" s="170" t="s">
        <v>218</v>
      </c>
      <c r="C4" s="279"/>
      <c r="D4" s="280"/>
      <c r="E4" s="287"/>
      <c r="F4" s="288"/>
      <c r="G4" s="178"/>
    </row>
    <row r="5" spans="1:7" s="165" customFormat="1" ht="16.5" x14ac:dyDescent="0.25">
      <c r="A5" s="169"/>
      <c r="B5" s="172" t="s">
        <v>217</v>
      </c>
      <c r="C5" s="281" t="s">
        <v>216</v>
      </c>
      <c r="D5" s="278"/>
      <c r="E5" s="285" t="str">
        <f>'NASLOVNICA - ELEKTRO'!C31</f>
        <v>59-22</v>
      </c>
      <c r="F5" s="286"/>
      <c r="G5" s="178"/>
    </row>
    <row r="6" spans="1:7" s="165" customFormat="1" ht="8.25" x14ac:dyDescent="0.25">
      <c r="A6" s="169"/>
      <c r="B6" s="170" t="s">
        <v>215</v>
      </c>
      <c r="C6" s="282"/>
      <c r="D6" s="280"/>
      <c r="E6" s="287"/>
      <c r="F6" s="288"/>
      <c r="G6" s="178"/>
    </row>
    <row r="7" spans="1:7" s="165" customFormat="1" ht="8.4499999999999993" customHeight="1" x14ac:dyDescent="0.25">
      <c r="A7" s="169"/>
      <c r="B7" s="172" t="s">
        <v>214</v>
      </c>
      <c r="C7" s="283" t="s">
        <v>213</v>
      </c>
      <c r="D7" s="284"/>
      <c r="E7" s="285" t="str">
        <f>'NASLOVNICA - ELEKTRO'!A50</f>
        <v xml:space="preserve">VLADIMIR VARGA, ing.el.
</v>
      </c>
      <c r="F7" s="286"/>
      <c r="G7" s="178"/>
    </row>
    <row r="8" spans="1:7" s="165" customFormat="1" ht="8.25" x14ac:dyDescent="0.25">
      <c r="A8" s="169"/>
      <c r="B8" s="171" t="s">
        <v>212</v>
      </c>
      <c r="C8" s="277" t="s">
        <v>211</v>
      </c>
      <c r="D8" s="278"/>
      <c r="E8" s="285" t="str">
        <f>'NASLOVNICA - ELEKTRO'!C40</f>
        <v>Zagreb, ožujak 2022.</v>
      </c>
      <c r="F8" s="286"/>
      <c r="G8" s="178"/>
    </row>
    <row r="9" spans="1:7" s="165" customFormat="1" ht="8.25" x14ac:dyDescent="0.25">
      <c r="A9" s="169"/>
      <c r="B9" s="170" t="s">
        <v>210</v>
      </c>
      <c r="C9" s="279"/>
      <c r="D9" s="280"/>
      <c r="E9" s="287"/>
      <c r="F9" s="288"/>
      <c r="G9" s="178"/>
    </row>
    <row r="10" spans="1:7" s="165" customFormat="1" ht="8.25" x14ac:dyDescent="0.25">
      <c r="A10" s="169"/>
      <c r="B10" s="168"/>
      <c r="C10" s="166"/>
      <c r="D10" s="166"/>
      <c r="E10" s="167"/>
      <c r="F10" s="166"/>
      <c r="G10" s="166"/>
    </row>
    <row r="11" spans="1:7" s="160" customFormat="1" ht="24.75" x14ac:dyDescent="0.25">
      <c r="A11" s="164" t="s">
        <v>209</v>
      </c>
      <c r="B11" s="163" t="s">
        <v>208</v>
      </c>
      <c r="C11" s="163" t="s">
        <v>207</v>
      </c>
      <c r="D11" s="162" t="s">
        <v>206</v>
      </c>
      <c r="E11" s="161" t="s">
        <v>205</v>
      </c>
      <c r="F11" s="179" t="s">
        <v>204</v>
      </c>
      <c r="G11" s="161" t="s">
        <v>222</v>
      </c>
    </row>
    <row r="12" spans="1:7" s="48" customFormat="1" ht="12" x14ac:dyDescent="0.25">
      <c r="A12" s="51" t="s">
        <v>82</v>
      </c>
      <c r="B12" s="159"/>
      <c r="C12" s="154"/>
      <c r="D12" s="155"/>
      <c r="E12" s="155"/>
      <c r="F12" s="154"/>
      <c r="G12" s="183"/>
    </row>
    <row r="13" spans="1:7" s="48" customFormat="1" ht="12" x14ac:dyDescent="0.25">
      <c r="A13" s="51" t="s">
        <v>82</v>
      </c>
      <c r="B13" s="159" t="s">
        <v>91</v>
      </c>
      <c r="C13" s="154"/>
      <c r="D13" s="155"/>
      <c r="E13" s="155"/>
      <c r="F13" s="154"/>
      <c r="G13" s="183"/>
    </row>
    <row r="14" spans="1:7" s="48" customFormat="1" ht="24" customHeight="1" x14ac:dyDescent="0.25">
      <c r="A14" s="51" t="s">
        <v>82</v>
      </c>
      <c r="B14" s="289" t="s">
        <v>90</v>
      </c>
      <c r="C14" s="289"/>
      <c r="D14" s="289"/>
      <c r="E14" s="289"/>
      <c r="F14" s="289"/>
      <c r="G14" s="184"/>
    </row>
    <row r="15" spans="1:7" s="48" customFormat="1" ht="12" x14ac:dyDescent="0.25">
      <c r="A15" s="51" t="s">
        <v>82</v>
      </c>
      <c r="B15" s="273" t="s">
        <v>89</v>
      </c>
      <c r="C15" s="273"/>
      <c r="D15" s="273"/>
      <c r="E15" s="273"/>
      <c r="F15" s="273"/>
      <c r="G15" s="185"/>
    </row>
    <row r="16" spans="1:7" s="48" customFormat="1" ht="24" customHeight="1" x14ac:dyDescent="0.25">
      <c r="A16" s="51" t="s">
        <v>82</v>
      </c>
      <c r="B16" s="273" t="s">
        <v>88</v>
      </c>
      <c r="C16" s="273"/>
      <c r="D16" s="273"/>
      <c r="E16" s="273"/>
      <c r="F16" s="273"/>
      <c r="G16" s="185"/>
    </row>
    <row r="17" spans="1:7" s="48" customFormat="1" ht="24" customHeight="1" x14ac:dyDescent="0.25">
      <c r="A17" s="51" t="s">
        <v>82</v>
      </c>
      <c r="B17" s="273" t="s">
        <v>87</v>
      </c>
      <c r="C17" s="273"/>
      <c r="D17" s="273"/>
      <c r="E17" s="273"/>
      <c r="F17" s="273"/>
      <c r="G17" s="185"/>
    </row>
    <row r="18" spans="1:7" s="48" customFormat="1" ht="12" x14ac:dyDescent="0.25">
      <c r="A18" s="51" t="s">
        <v>82</v>
      </c>
      <c r="B18" s="273" t="s">
        <v>203</v>
      </c>
      <c r="C18" s="273"/>
      <c r="D18" s="273"/>
      <c r="E18" s="273"/>
      <c r="F18" s="273"/>
      <c r="G18" s="185"/>
    </row>
    <row r="19" spans="1:7" s="48" customFormat="1" ht="12" x14ac:dyDescent="0.25">
      <c r="A19" s="51" t="s">
        <v>82</v>
      </c>
      <c r="B19" s="273" t="s">
        <v>86</v>
      </c>
      <c r="C19" s="273"/>
      <c r="D19" s="273"/>
      <c r="E19" s="273"/>
      <c r="F19" s="273"/>
      <c r="G19" s="185"/>
    </row>
    <row r="20" spans="1:7" s="48" customFormat="1" ht="12" x14ac:dyDescent="0.25">
      <c r="A20" s="51" t="s">
        <v>82</v>
      </c>
      <c r="B20" s="273" t="s">
        <v>85</v>
      </c>
      <c r="C20" s="273"/>
      <c r="D20" s="273"/>
      <c r="E20" s="273"/>
      <c r="F20" s="273"/>
      <c r="G20" s="185"/>
    </row>
    <row r="21" spans="1:7" s="48" customFormat="1" ht="12" x14ac:dyDescent="0.25">
      <c r="A21" s="51"/>
      <c r="B21" s="273" t="s">
        <v>84</v>
      </c>
      <c r="C21" s="273"/>
      <c r="D21" s="273"/>
      <c r="E21" s="273"/>
      <c r="F21" s="273"/>
      <c r="G21" s="185"/>
    </row>
    <row r="22" spans="1:7" s="48" customFormat="1" ht="24" customHeight="1" x14ac:dyDescent="0.25">
      <c r="A22" s="51"/>
      <c r="B22" s="273" t="s">
        <v>202</v>
      </c>
      <c r="C22" s="273"/>
      <c r="D22" s="273"/>
      <c r="E22" s="273"/>
      <c r="F22" s="273"/>
      <c r="G22" s="185"/>
    </row>
    <row r="23" spans="1:7" s="48" customFormat="1" ht="12" x14ac:dyDescent="0.25">
      <c r="A23" s="51" t="s">
        <v>82</v>
      </c>
      <c r="B23" s="273" t="s">
        <v>81</v>
      </c>
      <c r="C23" s="273"/>
      <c r="D23" s="273"/>
      <c r="E23" s="273"/>
      <c r="F23" s="273"/>
      <c r="G23" s="185"/>
    </row>
    <row r="24" spans="1:7" s="48" customFormat="1" ht="24" customHeight="1" x14ac:dyDescent="0.25">
      <c r="A24" s="51"/>
      <c r="B24" s="273" t="s">
        <v>201</v>
      </c>
      <c r="C24" s="273"/>
      <c r="D24" s="273"/>
      <c r="E24" s="273"/>
      <c r="F24" s="273"/>
      <c r="G24" s="185"/>
    </row>
    <row r="25" spans="1:7" s="48" customFormat="1" ht="12" x14ac:dyDescent="0.25">
      <c r="A25" s="51"/>
      <c r="B25" s="273" t="s">
        <v>80</v>
      </c>
      <c r="C25" s="273"/>
      <c r="D25" s="273"/>
      <c r="E25" s="273"/>
      <c r="F25" s="273"/>
      <c r="G25" s="185"/>
    </row>
    <row r="26" spans="1:7" s="48" customFormat="1" ht="36" customHeight="1" x14ac:dyDescent="0.25">
      <c r="A26" s="51"/>
      <c r="B26" s="273" t="s">
        <v>79</v>
      </c>
      <c r="C26" s="273"/>
      <c r="D26" s="273"/>
      <c r="E26" s="273"/>
      <c r="F26" s="273"/>
      <c r="G26" s="185"/>
    </row>
    <row r="27" spans="1:7" s="48" customFormat="1" ht="24" customHeight="1" x14ac:dyDescent="0.25">
      <c r="A27" s="51"/>
      <c r="B27" s="289" t="s">
        <v>78</v>
      </c>
      <c r="C27" s="289"/>
      <c r="D27" s="289"/>
      <c r="E27" s="289"/>
      <c r="F27" s="289"/>
      <c r="G27" s="184"/>
    </row>
    <row r="28" spans="1:7" s="48" customFormat="1" ht="12" x14ac:dyDescent="0.25">
      <c r="A28" s="51"/>
      <c r="B28" s="289" t="s">
        <v>200</v>
      </c>
      <c r="C28" s="289"/>
      <c r="D28" s="289"/>
      <c r="E28" s="289"/>
      <c r="F28" s="289"/>
      <c r="G28" s="184"/>
    </row>
    <row r="29" spans="1:7" s="48" customFormat="1" ht="12" x14ac:dyDescent="0.25">
      <c r="A29" s="51" t="s">
        <v>82</v>
      </c>
      <c r="B29" s="289" t="s">
        <v>199</v>
      </c>
      <c r="C29" s="289"/>
      <c r="D29" s="289"/>
      <c r="E29" s="289"/>
      <c r="F29" s="289"/>
      <c r="G29" s="184"/>
    </row>
    <row r="30" spans="1:7" s="48" customFormat="1" ht="12" x14ac:dyDescent="0.25">
      <c r="A30" s="51"/>
      <c r="B30" s="158"/>
      <c r="C30" s="154"/>
      <c r="D30" s="155"/>
      <c r="E30" s="155"/>
      <c r="F30" s="154"/>
      <c r="G30" s="183"/>
    </row>
    <row r="31" spans="1:7" s="48" customFormat="1" ht="48" customHeight="1" x14ac:dyDescent="0.25">
      <c r="A31" s="51"/>
      <c r="B31" s="271" t="s">
        <v>77</v>
      </c>
      <c r="C31" s="271"/>
      <c r="D31" s="271"/>
      <c r="E31" s="271"/>
      <c r="F31" s="271"/>
      <c r="G31" s="186"/>
    </row>
    <row r="32" spans="1:7" s="48" customFormat="1" ht="24" customHeight="1" x14ac:dyDescent="0.25">
      <c r="A32" s="51"/>
      <c r="B32" s="290" t="s">
        <v>76</v>
      </c>
      <c r="C32" s="290"/>
      <c r="D32" s="290"/>
      <c r="E32" s="290"/>
      <c r="F32" s="290"/>
      <c r="G32" s="187"/>
    </row>
    <row r="33" spans="1:7" s="48" customFormat="1" ht="12" x14ac:dyDescent="0.25">
      <c r="A33" s="51"/>
      <c r="B33" s="290" t="s">
        <v>198</v>
      </c>
      <c r="C33" s="290"/>
      <c r="D33" s="290"/>
      <c r="E33" s="290"/>
      <c r="F33" s="290"/>
      <c r="G33" s="187"/>
    </row>
    <row r="34" spans="1:7" s="48" customFormat="1" ht="24" customHeight="1" x14ac:dyDescent="0.25">
      <c r="A34" s="51"/>
      <c r="B34" s="292" t="s">
        <v>197</v>
      </c>
      <c r="C34" s="292"/>
      <c r="D34" s="292"/>
      <c r="E34" s="292"/>
      <c r="F34" s="292"/>
      <c r="G34" s="188"/>
    </row>
    <row r="35" spans="1:7" s="48" customFormat="1" ht="24" customHeight="1" x14ac:dyDescent="0.25">
      <c r="A35" s="51"/>
      <c r="B35" s="292" t="s">
        <v>75</v>
      </c>
      <c r="C35" s="292"/>
      <c r="D35" s="292"/>
      <c r="E35" s="292"/>
      <c r="F35" s="292"/>
      <c r="G35" s="188"/>
    </row>
    <row r="36" spans="1:7" s="48" customFormat="1" ht="24" customHeight="1" x14ac:dyDescent="0.25">
      <c r="A36" s="51"/>
      <c r="B36" s="271" t="s">
        <v>74</v>
      </c>
      <c r="C36" s="271"/>
      <c r="D36" s="271"/>
      <c r="E36" s="271"/>
      <c r="F36" s="271"/>
      <c r="G36" s="186"/>
    </row>
    <row r="37" spans="1:7" s="48" customFormat="1" ht="24" customHeight="1" x14ac:dyDescent="0.25">
      <c r="A37" s="51"/>
      <c r="B37" s="271" t="s">
        <v>73</v>
      </c>
      <c r="C37" s="271"/>
      <c r="D37" s="271"/>
      <c r="E37" s="271"/>
      <c r="F37" s="271"/>
      <c r="G37" s="186"/>
    </row>
    <row r="38" spans="1:7" s="48" customFormat="1" ht="12" x14ac:dyDescent="0.25">
      <c r="A38" s="51"/>
      <c r="B38" s="156"/>
      <c r="C38" s="154"/>
      <c r="D38" s="155"/>
      <c r="E38" s="155"/>
      <c r="F38" s="154"/>
      <c r="G38" s="183"/>
    </row>
    <row r="39" spans="1:7" s="48" customFormat="1" ht="12" x14ac:dyDescent="0.25">
      <c r="A39" s="51"/>
      <c r="B39" s="291" t="s">
        <v>196</v>
      </c>
      <c r="C39" s="291"/>
      <c r="D39" s="291"/>
      <c r="E39" s="291"/>
      <c r="F39" s="291"/>
      <c r="G39" s="189"/>
    </row>
    <row r="40" spans="1:7" s="48" customFormat="1" ht="12" x14ac:dyDescent="0.2">
      <c r="A40" s="51"/>
      <c r="B40" s="152"/>
      <c r="C40" s="152"/>
      <c r="D40" s="153"/>
      <c r="E40" s="153"/>
      <c r="F40" s="152"/>
      <c r="G40" s="190"/>
    </row>
    <row r="41" spans="1:7" s="48" customFormat="1" ht="12" x14ac:dyDescent="0.2">
      <c r="A41" s="51"/>
      <c r="B41" s="152"/>
      <c r="C41" s="152"/>
      <c r="D41" s="153"/>
      <c r="E41" s="153"/>
      <c r="F41" s="152"/>
      <c r="G41" s="190"/>
    </row>
    <row r="42" spans="1:7" s="48" customFormat="1" ht="12" x14ac:dyDescent="0.2">
      <c r="A42" s="51"/>
      <c r="B42" s="152"/>
      <c r="C42" s="152"/>
      <c r="D42" s="153"/>
      <c r="E42" s="153"/>
      <c r="F42" s="152"/>
      <c r="G42" s="190"/>
    </row>
    <row r="43" spans="1:7" s="48" customFormat="1" ht="12" x14ac:dyDescent="0.2">
      <c r="A43" s="51"/>
      <c r="B43" s="152"/>
      <c r="C43" s="152"/>
      <c r="D43" s="153"/>
      <c r="E43" s="153"/>
      <c r="F43" s="152"/>
      <c r="G43" s="190"/>
    </row>
    <row r="44" spans="1:7" s="48" customFormat="1" ht="12" x14ac:dyDescent="0.2">
      <c r="A44" s="51"/>
      <c r="B44" s="152"/>
      <c r="C44" s="152"/>
      <c r="D44" s="153"/>
      <c r="E44" s="153"/>
      <c r="F44" s="152"/>
      <c r="G44" s="190"/>
    </row>
    <row r="45" spans="1:7" s="48" customFormat="1" ht="12" x14ac:dyDescent="0.2">
      <c r="A45" s="51"/>
      <c r="B45" s="152"/>
      <c r="C45" s="152"/>
      <c r="D45" s="153"/>
      <c r="E45" s="153"/>
      <c r="F45" s="152"/>
      <c r="G45" s="190"/>
    </row>
    <row r="46" spans="1:7" s="48" customFormat="1" ht="12" x14ac:dyDescent="0.2">
      <c r="A46" s="51"/>
      <c r="B46" s="152"/>
      <c r="C46" s="152"/>
      <c r="D46" s="153"/>
      <c r="E46" s="153"/>
      <c r="F46" s="152"/>
      <c r="G46" s="190"/>
    </row>
    <row r="47" spans="1:7" s="48" customFormat="1" ht="12" x14ac:dyDescent="0.2">
      <c r="A47" s="51"/>
      <c r="B47" s="152"/>
      <c r="C47" s="152"/>
      <c r="D47" s="153"/>
      <c r="E47" s="153"/>
      <c r="F47" s="152"/>
      <c r="G47" s="190"/>
    </row>
    <row r="48" spans="1:7" s="48" customFormat="1" ht="12" x14ac:dyDescent="0.2">
      <c r="A48" s="51"/>
      <c r="B48" s="152"/>
      <c r="C48" s="152"/>
      <c r="D48" s="153"/>
      <c r="E48" s="153"/>
      <c r="F48" s="152"/>
      <c r="G48" s="190"/>
    </row>
    <row r="49" spans="1:7" s="48" customFormat="1" ht="12" x14ac:dyDescent="0.2">
      <c r="A49" s="51"/>
      <c r="B49" s="152"/>
      <c r="C49" s="152"/>
      <c r="D49" s="153"/>
      <c r="E49" s="153"/>
      <c r="F49" s="152"/>
      <c r="G49" s="190"/>
    </row>
    <row r="50" spans="1:7" s="48" customFormat="1" ht="12" x14ac:dyDescent="0.2">
      <c r="A50" s="51"/>
      <c r="B50" s="152"/>
      <c r="C50" s="152"/>
      <c r="D50" s="153"/>
      <c r="E50" s="153"/>
      <c r="F50" s="152"/>
      <c r="G50" s="190"/>
    </row>
    <row r="51" spans="1:7" s="48" customFormat="1" ht="12" x14ac:dyDescent="0.2">
      <c r="A51" s="51"/>
      <c r="B51" s="152"/>
      <c r="C51" s="152"/>
      <c r="D51" s="153"/>
      <c r="E51" s="153"/>
      <c r="F51" s="152"/>
      <c r="G51" s="190"/>
    </row>
    <row r="52" spans="1:7" s="48" customFormat="1" ht="12" x14ac:dyDescent="0.2">
      <c r="A52" s="51"/>
      <c r="B52" s="152"/>
      <c r="C52" s="152"/>
      <c r="D52" s="153"/>
      <c r="E52" s="153"/>
      <c r="F52" s="152"/>
      <c r="G52" s="190"/>
    </row>
    <row r="53" spans="1:7" s="48" customFormat="1" ht="12" x14ac:dyDescent="0.2">
      <c r="A53" s="51"/>
      <c r="B53" s="152"/>
      <c r="C53" s="152"/>
      <c r="D53" s="153"/>
      <c r="E53" s="153"/>
      <c r="F53" s="152"/>
      <c r="G53" s="190"/>
    </row>
    <row r="54" spans="1:7" s="48" customFormat="1" ht="12" x14ac:dyDescent="0.2">
      <c r="A54" s="51"/>
      <c r="B54" s="152"/>
      <c r="C54" s="152"/>
      <c r="D54" s="153"/>
      <c r="E54" s="153"/>
      <c r="F54" s="152"/>
      <c r="G54" s="190"/>
    </row>
    <row r="55" spans="1:7" s="48" customFormat="1" ht="12" x14ac:dyDescent="0.25">
      <c r="A55" s="136" t="s">
        <v>144</v>
      </c>
      <c r="B55" s="250" t="s">
        <v>195</v>
      </c>
      <c r="C55" s="134"/>
      <c r="D55" s="134"/>
      <c r="E55" s="148"/>
      <c r="F55" s="148"/>
      <c r="G55" s="191"/>
    </row>
    <row r="56" spans="1:7" s="48" customFormat="1" ht="90.75" customHeight="1" x14ac:dyDescent="0.2">
      <c r="A56" s="150" t="s">
        <v>18</v>
      </c>
      <c r="B56" s="143" t="s">
        <v>194</v>
      </c>
      <c r="C56" s="236" t="s">
        <v>146</v>
      </c>
      <c r="D56" s="248">
        <v>1</v>
      </c>
      <c r="E56" s="257"/>
      <c r="F56" s="258">
        <f>D56*E56</f>
        <v>0</v>
      </c>
      <c r="G56" s="181"/>
    </row>
    <row r="57" spans="1:7" x14ac:dyDescent="0.25">
      <c r="A57" s="136" t="s">
        <v>144</v>
      </c>
      <c r="B57" s="250" t="s">
        <v>193</v>
      </c>
      <c r="C57" s="134"/>
      <c r="D57" s="134"/>
      <c r="E57" s="272">
        <f>SUM(F56:F56)</f>
        <v>0</v>
      </c>
      <c r="F57" s="272"/>
      <c r="G57" s="192"/>
    </row>
    <row r="58" spans="1:7" s="48" customFormat="1" ht="12" x14ac:dyDescent="0.2">
      <c r="A58" s="150"/>
      <c r="B58" s="143"/>
      <c r="C58" s="236"/>
      <c r="D58" s="248"/>
      <c r="E58" s="141"/>
      <c r="F58" s="258"/>
      <c r="G58" s="181"/>
    </row>
    <row r="59" spans="1:7" x14ac:dyDescent="0.25">
      <c r="E59" s="234"/>
      <c r="F59" s="234"/>
      <c r="G59" s="182"/>
    </row>
    <row r="60" spans="1:7" s="48" customFormat="1" ht="12" x14ac:dyDescent="0.25">
      <c r="A60" s="136" t="s">
        <v>143</v>
      </c>
      <c r="B60" s="250" t="s">
        <v>192</v>
      </c>
      <c r="C60" s="134"/>
      <c r="D60" s="134"/>
      <c r="E60" s="148"/>
      <c r="F60" s="148"/>
      <c r="G60" s="191"/>
    </row>
    <row r="61" spans="1:7" s="48" customFormat="1" ht="135.75" customHeight="1" x14ac:dyDescent="0.2">
      <c r="A61" s="150" t="s">
        <v>18</v>
      </c>
      <c r="B61" s="157" t="s">
        <v>191</v>
      </c>
      <c r="C61" s="236" t="s">
        <v>177</v>
      </c>
      <c r="D61" s="248">
        <v>10</v>
      </c>
      <c r="E61" s="257"/>
      <c r="F61" s="258">
        <f>D61*E61</f>
        <v>0</v>
      </c>
      <c r="G61" s="181"/>
    </row>
    <row r="62" spans="1:7" s="48" customFormat="1" ht="12" x14ac:dyDescent="0.2">
      <c r="A62" s="150"/>
      <c r="B62" s="143"/>
      <c r="C62" s="152"/>
      <c r="D62" s="251"/>
      <c r="E62" s="149"/>
      <c r="F62" s="149"/>
      <c r="G62" s="180"/>
    </row>
    <row r="63" spans="1:7" s="48" customFormat="1" ht="125.25" customHeight="1" x14ac:dyDescent="0.2">
      <c r="A63" s="150" t="s">
        <v>41</v>
      </c>
      <c r="B63" s="143" t="s">
        <v>190</v>
      </c>
      <c r="C63" s="236" t="s">
        <v>47</v>
      </c>
      <c r="D63" s="248">
        <f>0.4*0.9*D61</f>
        <v>3.6000000000000005</v>
      </c>
      <c r="E63" s="257"/>
      <c r="F63" s="258">
        <f>D63*E63</f>
        <v>0</v>
      </c>
      <c r="G63" s="181"/>
    </row>
    <row r="64" spans="1:7" s="48" customFormat="1" ht="12" x14ac:dyDescent="0.2">
      <c r="A64" s="150"/>
      <c r="B64" s="143"/>
      <c r="C64" s="236"/>
      <c r="D64" s="248"/>
      <c r="E64" s="141"/>
      <c r="F64" s="258"/>
      <c r="G64" s="193"/>
    </row>
    <row r="65" spans="1:7" s="48" customFormat="1" ht="108" x14ac:dyDescent="0.2">
      <c r="A65" s="150" t="s">
        <v>13</v>
      </c>
      <c r="B65" s="143" t="s">
        <v>189</v>
      </c>
      <c r="C65" s="236" t="s">
        <v>177</v>
      </c>
      <c r="D65" s="248">
        <v>10</v>
      </c>
      <c r="E65" s="257"/>
      <c r="F65" s="258">
        <f>D65*E65</f>
        <v>0</v>
      </c>
      <c r="G65" s="181"/>
    </row>
    <row r="66" spans="1:7" s="48" customFormat="1" ht="12" x14ac:dyDescent="0.2">
      <c r="A66" s="150"/>
      <c r="B66" s="143"/>
      <c r="C66" s="236"/>
      <c r="D66" s="248"/>
      <c r="E66" s="141"/>
      <c r="F66" s="258"/>
      <c r="G66" s="193"/>
    </row>
    <row r="67" spans="1:7" s="48" customFormat="1" ht="72" customHeight="1" x14ac:dyDescent="0.2">
      <c r="A67" s="150" t="s">
        <v>38</v>
      </c>
      <c r="B67" s="143" t="s">
        <v>188</v>
      </c>
      <c r="C67" s="236" t="s">
        <v>47</v>
      </c>
      <c r="D67" s="248">
        <f>0.4*0.1*D61</f>
        <v>0.40000000000000008</v>
      </c>
      <c r="E67" s="257"/>
      <c r="F67" s="258">
        <f>D67*E67</f>
        <v>0</v>
      </c>
      <c r="G67" s="181"/>
    </row>
    <row r="68" spans="1:7" s="48" customFormat="1" ht="12" x14ac:dyDescent="0.2">
      <c r="A68" s="150"/>
      <c r="B68" s="143"/>
      <c r="C68" s="152"/>
      <c r="D68" s="251"/>
      <c r="E68" s="149"/>
      <c r="F68" s="149"/>
      <c r="G68" s="180"/>
    </row>
    <row r="69" spans="1:7" s="48" customFormat="1" ht="70.5" customHeight="1" x14ac:dyDescent="0.2">
      <c r="A69" s="150" t="s">
        <v>36</v>
      </c>
      <c r="B69" s="143" t="s">
        <v>187</v>
      </c>
      <c r="C69" s="236" t="s">
        <v>47</v>
      </c>
      <c r="D69" s="248">
        <f>0.4*0.1*D61</f>
        <v>0.40000000000000008</v>
      </c>
      <c r="E69" s="257"/>
      <c r="F69" s="258">
        <f>D69*E69</f>
        <v>0</v>
      </c>
      <c r="G69" s="181"/>
    </row>
    <row r="70" spans="1:7" s="48" customFormat="1" ht="12" x14ac:dyDescent="0.2">
      <c r="A70" s="150"/>
      <c r="B70" s="143"/>
      <c r="C70" s="152"/>
      <c r="D70" s="251"/>
      <c r="E70" s="149"/>
      <c r="F70" s="149"/>
      <c r="G70" s="180"/>
    </row>
    <row r="71" spans="1:7" s="48" customFormat="1" ht="72" x14ac:dyDescent="0.2">
      <c r="A71" s="150" t="s">
        <v>163</v>
      </c>
      <c r="B71" s="143" t="s">
        <v>186</v>
      </c>
      <c r="C71" s="236" t="s">
        <v>47</v>
      </c>
      <c r="D71" s="248">
        <f>0.4*0.1*10</f>
        <v>0.40000000000000008</v>
      </c>
      <c r="E71" s="257"/>
      <c r="F71" s="258">
        <f>D71*E71</f>
        <v>0</v>
      </c>
      <c r="G71" s="181"/>
    </row>
    <row r="72" spans="1:7" s="48" customFormat="1" ht="12" x14ac:dyDescent="0.25">
      <c r="A72" s="144"/>
      <c r="B72" s="143"/>
      <c r="C72" s="142"/>
      <c r="D72" s="241"/>
      <c r="E72" s="149"/>
      <c r="F72" s="149"/>
      <c r="G72" s="180"/>
    </row>
    <row r="73" spans="1:7" s="48" customFormat="1" ht="108" x14ac:dyDescent="0.2">
      <c r="A73" s="150" t="s">
        <v>33</v>
      </c>
      <c r="B73" s="143" t="s">
        <v>185</v>
      </c>
      <c r="C73" s="236" t="s">
        <v>47</v>
      </c>
      <c r="D73" s="248">
        <f>1*1*0.8</f>
        <v>0.8</v>
      </c>
      <c r="E73" s="257"/>
      <c r="F73" s="258">
        <f>D73*E73</f>
        <v>0</v>
      </c>
      <c r="G73" s="181"/>
    </row>
    <row r="74" spans="1:7" s="48" customFormat="1" ht="12" x14ac:dyDescent="0.2">
      <c r="A74" s="150"/>
      <c r="B74" s="143"/>
      <c r="C74" s="236"/>
      <c r="D74" s="248"/>
      <c r="E74" s="141"/>
      <c r="F74" s="258"/>
      <c r="G74" s="181"/>
    </row>
    <row r="75" spans="1:7" s="48" customFormat="1" ht="409.5" x14ac:dyDescent="0.2">
      <c r="A75" s="150" t="s">
        <v>62</v>
      </c>
      <c r="B75" s="143" t="s">
        <v>184</v>
      </c>
      <c r="C75" s="236" t="s">
        <v>14</v>
      </c>
      <c r="D75" s="248">
        <v>1</v>
      </c>
      <c r="E75" s="257"/>
      <c r="F75" s="258">
        <f>D75*E75</f>
        <v>0</v>
      </c>
      <c r="G75" s="181"/>
    </row>
    <row r="76" spans="1:7" s="48" customFormat="1" ht="12" x14ac:dyDescent="0.2">
      <c r="A76" s="150"/>
      <c r="B76" s="143"/>
      <c r="C76" s="236"/>
      <c r="D76" s="248"/>
      <c r="E76" s="141"/>
      <c r="F76" s="258"/>
      <c r="G76" s="193"/>
    </row>
    <row r="77" spans="1:7" s="48" customFormat="1" ht="60" x14ac:dyDescent="0.2">
      <c r="A77" s="150" t="s">
        <v>30</v>
      </c>
      <c r="B77" s="143" t="s">
        <v>183</v>
      </c>
      <c r="C77" s="236" t="s">
        <v>177</v>
      </c>
      <c r="D77" s="248">
        <v>12</v>
      </c>
      <c r="E77" s="257"/>
      <c r="F77" s="258">
        <f>D77*E77</f>
        <v>0</v>
      </c>
      <c r="G77" s="181"/>
    </row>
    <row r="78" spans="1:7" s="48" customFormat="1" ht="12" x14ac:dyDescent="0.2">
      <c r="A78" s="150"/>
      <c r="B78" s="143"/>
      <c r="C78" s="236"/>
      <c r="D78" s="247"/>
      <c r="E78" s="141"/>
      <c r="F78" s="258"/>
      <c r="G78" s="181"/>
    </row>
    <row r="79" spans="1:7" s="48" customFormat="1" ht="96" x14ac:dyDescent="0.2">
      <c r="A79" s="150" t="s">
        <v>28</v>
      </c>
      <c r="B79" s="143" t="s">
        <v>182</v>
      </c>
      <c r="C79" s="236" t="s">
        <v>14</v>
      </c>
      <c r="D79" s="248">
        <v>8</v>
      </c>
      <c r="E79" s="257"/>
      <c r="F79" s="258">
        <f>D79*E79</f>
        <v>0</v>
      </c>
      <c r="G79" s="181"/>
    </row>
    <row r="80" spans="1:7" s="48" customFormat="1" ht="12" x14ac:dyDescent="0.2">
      <c r="A80" s="150"/>
      <c r="B80" s="143"/>
      <c r="C80" s="236"/>
      <c r="D80" s="248"/>
      <c r="E80" s="141"/>
      <c r="F80" s="258"/>
      <c r="G80" s="181"/>
    </row>
    <row r="81" spans="1:7" s="48" customFormat="1" ht="168" x14ac:dyDescent="0.2">
      <c r="A81" s="150" t="s">
        <v>26</v>
      </c>
      <c r="B81" s="143" t="s">
        <v>181</v>
      </c>
      <c r="C81" s="236" t="s">
        <v>14</v>
      </c>
      <c r="D81" s="248">
        <v>1</v>
      </c>
      <c r="E81" s="257"/>
      <c r="F81" s="258">
        <f>D81*E81</f>
        <v>0</v>
      </c>
      <c r="G81" s="181"/>
    </row>
    <row r="82" spans="1:7" s="48" customFormat="1" ht="12" x14ac:dyDescent="0.2">
      <c r="A82" s="150"/>
      <c r="B82" s="143"/>
      <c r="C82" s="236"/>
      <c r="D82" s="248"/>
      <c r="E82" s="141"/>
      <c r="F82" s="258"/>
      <c r="G82" s="181"/>
    </row>
    <row r="83" spans="1:7" s="48" customFormat="1" ht="180" x14ac:dyDescent="0.2">
      <c r="A83" s="150" t="s">
        <v>24</v>
      </c>
      <c r="B83" s="143" t="s">
        <v>180</v>
      </c>
      <c r="C83" s="236" t="s">
        <v>14</v>
      </c>
      <c r="D83" s="248">
        <v>10</v>
      </c>
      <c r="E83" s="257"/>
      <c r="F83" s="258">
        <f>D83*E83</f>
        <v>0</v>
      </c>
      <c r="G83" s="181"/>
    </row>
    <row r="84" spans="1:7" s="48" customFormat="1" ht="12" x14ac:dyDescent="0.25">
      <c r="A84" s="144"/>
      <c r="B84" s="143"/>
      <c r="C84" s="142"/>
      <c r="D84" s="241"/>
      <c r="E84" s="151"/>
      <c r="F84" s="151"/>
      <c r="G84" s="180"/>
    </row>
    <row r="85" spans="1:7" s="48" customFormat="1" ht="60" x14ac:dyDescent="0.2">
      <c r="A85" s="150" t="s">
        <v>179</v>
      </c>
      <c r="B85" s="143" t="s">
        <v>178</v>
      </c>
      <c r="C85" s="236" t="s">
        <v>177</v>
      </c>
      <c r="D85" s="248">
        <v>10</v>
      </c>
      <c r="E85" s="257"/>
      <c r="F85" s="258">
        <f>D85*E85</f>
        <v>0</v>
      </c>
      <c r="G85" s="181"/>
    </row>
    <row r="86" spans="1:7" s="48" customFormat="1" ht="12" x14ac:dyDescent="0.25">
      <c r="A86" s="144"/>
      <c r="B86" s="143"/>
      <c r="C86" s="142"/>
      <c r="D86" s="241"/>
      <c r="E86" s="149"/>
      <c r="F86" s="149"/>
      <c r="G86" s="180"/>
    </row>
    <row r="87" spans="1:7" s="48" customFormat="1" ht="96" x14ac:dyDescent="0.2">
      <c r="A87" s="150" t="s">
        <v>176</v>
      </c>
      <c r="B87" s="143" t="s">
        <v>175</v>
      </c>
      <c r="C87" s="236" t="s">
        <v>47</v>
      </c>
      <c r="D87" s="248">
        <f>D63+D73-D67-D69-D71</f>
        <v>3.2</v>
      </c>
      <c r="E87" s="257"/>
      <c r="F87" s="258">
        <f>D87*E87</f>
        <v>0</v>
      </c>
      <c r="G87" s="181"/>
    </row>
    <row r="88" spans="1:7" s="48" customFormat="1" ht="12" x14ac:dyDescent="0.2">
      <c r="A88" s="144"/>
      <c r="B88" s="235"/>
      <c r="C88" s="236"/>
      <c r="D88" s="237"/>
      <c r="E88" s="141"/>
      <c r="F88" s="258"/>
      <c r="G88" s="181"/>
    </row>
    <row r="89" spans="1:7" s="48" customFormat="1" ht="36" x14ac:dyDescent="0.2">
      <c r="A89" s="150" t="s">
        <v>174</v>
      </c>
      <c r="B89" s="143" t="s">
        <v>173</v>
      </c>
      <c r="C89" s="236" t="s">
        <v>47</v>
      </c>
      <c r="D89" s="248">
        <f>D67+D69+D71</f>
        <v>1.2000000000000002</v>
      </c>
      <c r="E89" s="257"/>
      <c r="F89" s="258">
        <f>D89*E89</f>
        <v>0</v>
      </c>
      <c r="G89" s="181"/>
    </row>
    <row r="90" spans="1:7" s="48" customFormat="1" ht="12" x14ac:dyDescent="0.2">
      <c r="A90" s="150"/>
      <c r="B90" s="238"/>
      <c r="C90" s="236"/>
      <c r="D90" s="239"/>
      <c r="E90" s="141"/>
      <c r="F90" s="258"/>
      <c r="G90" s="181"/>
    </row>
    <row r="91" spans="1:7" s="48" customFormat="1" ht="72" x14ac:dyDescent="0.2">
      <c r="A91" s="144" t="s">
        <v>172</v>
      </c>
      <c r="B91" s="143" t="s">
        <v>171</v>
      </c>
      <c r="C91" s="236" t="s">
        <v>14</v>
      </c>
      <c r="D91" s="248">
        <v>1</v>
      </c>
      <c r="E91" s="257"/>
      <c r="F91" s="258">
        <f>D91*E91</f>
        <v>0</v>
      </c>
      <c r="G91" s="181"/>
    </row>
    <row r="92" spans="1:7" x14ac:dyDescent="0.25">
      <c r="A92" s="136" t="s">
        <v>143</v>
      </c>
      <c r="B92" s="250" t="s">
        <v>170</v>
      </c>
      <c r="C92" s="134"/>
      <c r="D92" s="134"/>
      <c r="E92" s="272">
        <f>SUM(F61:F91)</f>
        <v>0</v>
      </c>
      <c r="F92" s="272"/>
      <c r="G92" s="192"/>
    </row>
    <row r="93" spans="1:7" s="48" customFormat="1" ht="12" x14ac:dyDescent="0.25">
      <c r="A93" s="144"/>
      <c r="B93" s="240"/>
      <c r="C93" s="142"/>
      <c r="D93" s="142"/>
      <c r="E93" s="149"/>
      <c r="F93" s="149"/>
      <c r="G93" s="180"/>
    </row>
    <row r="94" spans="1:7" s="48" customFormat="1" ht="12" x14ac:dyDescent="0.25">
      <c r="A94" s="144"/>
      <c r="B94" s="240"/>
      <c r="C94" s="142"/>
      <c r="D94" s="142"/>
      <c r="E94" s="149"/>
      <c r="F94" s="149"/>
      <c r="G94" s="180"/>
    </row>
    <row r="95" spans="1:7" s="48" customFormat="1" ht="12" x14ac:dyDescent="0.25">
      <c r="A95" s="136" t="s">
        <v>142</v>
      </c>
      <c r="B95" s="250" t="s">
        <v>169</v>
      </c>
      <c r="C95" s="134"/>
      <c r="D95" s="134"/>
      <c r="E95" s="148"/>
      <c r="F95" s="148"/>
      <c r="G95" s="191"/>
    </row>
    <row r="96" spans="1:7" s="48" customFormat="1" ht="168" x14ac:dyDescent="0.2">
      <c r="A96" s="144" t="s">
        <v>18</v>
      </c>
      <c r="B96" s="143" t="s">
        <v>168</v>
      </c>
      <c r="C96" s="236" t="s">
        <v>14</v>
      </c>
      <c r="D96" s="243">
        <v>1</v>
      </c>
      <c r="E96" s="257"/>
      <c r="F96" s="258">
        <f>D96*E96</f>
        <v>0</v>
      </c>
      <c r="G96" s="181"/>
    </row>
    <row r="97" spans="1:7" s="48" customFormat="1" ht="12" x14ac:dyDescent="0.25">
      <c r="A97" s="144"/>
      <c r="B97" s="143"/>
      <c r="C97" s="142"/>
      <c r="D97" s="241"/>
      <c r="E97" s="149"/>
      <c r="F97" s="149"/>
      <c r="G97" s="180"/>
    </row>
    <row r="98" spans="1:7" s="48" customFormat="1" ht="300" x14ac:dyDescent="0.2">
      <c r="A98" s="144" t="s">
        <v>41</v>
      </c>
      <c r="B98" s="242" t="s">
        <v>167</v>
      </c>
      <c r="C98" s="236" t="s">
        <v>14</v>
      </c>
      <c r="D98" s="243">
        <v>5</v>
      </c>
      <c r="E98" s="257"/>
      <c r="F98" s="258">
        <f>D98*E98</f>
        <v>0</v>
      </c>
      <c r="G98" s="181"/>
    </row>
    <row r="99" spans="1:7" s="48" customFormat="1" ht="12" x14ac:dyDescent="0.2">
      <c r="A99" s="144"/>
      <c r="B99" s="242"/>
      <c r="C99" s="236"/>
      <c r="D99" s="243"/>
      <c r="E99" s="141"/>
      <c r="F99" s="259"/>
      <c r="G99" s="194"/>
    </row>
    <row r="100" spans="1:7" s="48" customFormat="1" ht="84" x14ac:dyDescent="0.2">
      <c r="A100" s="144" t="s">
        <v>13</v>
      </c>
      <c r="B100" s="242" t="s">
        <v>166</v>
      </c>
      <c r="C100" s="236" t="s">
        <v>14</v>
      </c>
      <c r="D100" s="243">
        <v>1</v>
      </c>
      <c r="E100" s="257"/>
      <c r="F100" s="258">
        <f>D100*E100</f>
        <v>0</v>
      </c>
      <c r="G100" s="181"/>
    </row>
    <row r="101" spans="1:7" s="48" customFormat="1" ht="12" x14ac:dyDescent="0.2">
      <c r="A101" s="144"/>
      <c r="B101" s="242"/>
      <c r="C101" s="236"/>
      <c r="D101" s="243"/>
      <c r="E101" s="141"/>
      <c r="F101" s="259"/>
      <c r="G101" s="194"/>
    </row>
    <row r="102" spans="1:7" s="48" customFormat="1" ht="12" x14ac:dyDescent="0.2">
      <c r="A102" s="144" t="s">
        <v>38</v>
      </c>
      <c r="B102" s="242" t="s">
        <v>165</v>
      </c>
      <c r="C102" s="236" t="s">
        <v>14</v>
      </c>
      <c r="D102" s="243">
        <v>1</v>
      </c>
      <c r="E102" s="257"/>
      <c r="F102" s="258">
        <f>D102*E102</f>
        <v>0</v>
      </c>
      <c r="G102" s="181"/>
    </row>
    <row r="103" spans="1:7" s="48" customFormat="1" ht="12" x14ac:dyDescent="0.2">
      <c r="A103" s="144"/>
      <c r="B103" s="244"/>
      <c r="C103" s="236"/>
      <c r="D103" s="243"/>
      <c r="E103" s="141"/>
      <c r="F103" s="259"/>
      <c r="G103" s="194"/>
    </row>
    <row r="104" spans="1:7" s="48" customFormat="1" ht="24" x14ac:dyDescent="0.2">
      <c r="A104" s="150" t="s">
        <v>36</v>
      </c>
      <c r="B104" s="242" t="s">
        <v>164</v>
      </c>
      <c r="C104" s="236" t="s">
        <v>14</v>
      </c>
      <c r="D104" s="248">
        <v>1</v>
      </c>
      <c r="E104" s="257"/>
      <c r="F104" s="258">
        <f>D104*E104</f>
        <v>0</v>
      </c>
      <c r="G104" s="181"/>
    </row>
    <row r="105" spans="1:7" s="48" customFormat="1" ht="12" x14ac:dyDescent="0.2">
      <c r="A105" s="150"/>
      <c r="B105" s="242"/>
      <c r="C105" s="236"/>
      <c r="D105" s="243"/>
      <c r="E105" s="141"/>
      <c r="F105" s="259"/>
      <c r="G105" s="194"/>
    </row>
    <row r="106" spans="1:7" s="48" customFormat="1" ht="84" x14ac:dyDescent="0.2">
      <c r="A106" s="150" t="s">
        <v>163</v>
      </c>
      <c r="B106" s="143" t="s">
        <v>162</v>
      </c>
      <c r="C106" s="236" t="s">
        <v>160</v>
      </c>
      <c r="D106" s="248">
        <v>25</v>
      </c>
      <c r="E106" s="257"/>
      <c r="F106" s="258">
        <f>D106*E106</f>
        <v>0</v>
      </c>
      <c r="G106" s="181"/>
    </row>
    <row r="107" spans="1:7" s="48" customFormat="1" ht="12" x14ac:dyDescent="0.2">
      <c r="A107" s="150"/>
      <c r="B107" s="245"/>
      <c r="C107" s="246"/>
      <c r="D107" s="247"/>
      <c r="E107" s="260"/>
      <c r="F107" s="261"/>
      <c r="G107" s="195"/>
    </row>
    <row r="108" spans="1:7" s="48" customFormat="1" ht="84" x14ac:dyDescent="0.2">
      <c r="A108" s="150" t="s">
        <v>33</v>
      </c>
      <c r="B108" s="143" t="s">
        <v>161</v>
      </c>
      <c r="C108" s="236" t="s">
        <v>160</v>
      </c>
      <c r="D108" s="248">
        <v>20</v>
      </c>
      <c r="E108" s="257"/>
      <c r="F108" s="258">
        <f>D108*E108</f>
        <v>0</v>
      </c>
      <c r="G108" s="181"/>
    </row>
    <row r="109" spans="1:7" s="48" customFormat="1" ht="12" x14ac:dyDescent="0.2">
      <c r="A109" s="150"/>
      <c r="B109" s="143"/>
      <c r="C109" s="236"/>
      <c r="D109" s="248"/>
      <c r="E109" s="141"/>
      <c r="F109" s="258"/>
      <c r="G109" s="181"/>
    </row>
    <row r="110" spans="1:7" s="48" customFormat="1" ht="96" x14ac:dyDescent="0.2">
      <c r="A110" s="150" t="s">
        <v>62</v>
      </c>
      <c r="B110" s="143" t="s">
        <v>159</v>
      </c>
      <c r="C110" s="236" t="s">
        <v>14</v>
      </c>
      <c r="D110" s="248">
        <v>1</v>
      </c>
      <c r="E110" s="257"/>
      <c r="F110" s="258">
        <f>D110*E110</f>
        <v>0</v>
      </c>
      <c r="G110" s="181"/>
    </row>
    <row r="111" spans="1:7" s="48" customFormat="1" ht="12" x14ac:dyDescent="0.25">
      <c r="A111" s="136" t="s">
        <v>142</v>
      </c>
      <c r="B111" s="250" t="s">
        <v>158</v>
      </c>
      <c r="C111" s="134"/>
      <c r="D111" s="134"/>
      <c r="E111" s="272">
        <f>SUM(F96:F110)</f>
        <v>0</v>
      </c>
      <c r="F111" s="272">
        <f>SUM(F96:F110)</f>
        <v>0</v>
      </c>
      <c r="G111" s="192"/>
    </row>
    <row r="112" spans="1:7" s="48" customFormat="1" ht="12" x14ac:dyDescent="0.25">
      <c r="A112" s="144"/>
      <c r="B112" s="240"/>
      <c r="C112" s="142"/>
      <c r="D112" s="142"/>
      <c r="E112" s="149"/>
      <c r="F112" s="149"/>
      <c r="G112" s="180"/>
    </row>
    <row r="113" spans="1:7" s="48" customFormat="1" ht="12" x14ac:dyDescent="0.25">
      <c r="A113" s="144"/>
      <c r="B113" s="240"/>
      <c r="C113" s="142"/>
      <c r="D113" s="142"/>
      <c r="E113" s="149"/>
      <c r="F113" s="149"/>
      <c r="G113" s="180"/>
    </row>
    <row r="114" spans="1:7" s="48" customFormat="1" ht="12" x14ac:dyDescent="0.25">
      <c r="A114" s="136" t="s">
        <v>141</v>
      </c>
      <c r="B114" s="250" t="s">
        <v>20</v>
      </c>
      <c r="C114" s="134"/>
      <c r="D114" s="134"/>
      <c r="E114" s="148"/>
      <c r="F114" s="148"/>
      <c r="G114" s="191"/>
    </row>
    <row r="115" spans="1:7" s="48" customFormat="1" ht="84" x14ac:dyDescent="0.2">
      <c r="A115" s="150" t="s">
        <v>18</v>
      </c>
      <c r="B115" s="143" t="s">
        <v>157</v>
      </c>
      <c r="C115" s="154"/>
      <c r="D115" s="154"/>
      <c r="E115" s="141"/>
      <c r="F115" s="258"/>
      <c r="G115" s="181"/>
    </row>
    <row r="116" spans="1:7" s="48" customFormat="1" ht="24" x14ac:dyDescent="0.2">
      <c r="A116" s="150"/>
      <c r="B116" s="143" t="s">
        <v>156</v>
      </c>
      <c r="C116" s="236"/>
      <c r="D116" s="248"/>
      <c r="E116" s="141"/>
      <c r="F116" s="258"/>
      <c r="G116" s="181"/>
    </row>
    <row r="117" spans="1:7" s="48" customFormat="1" ht="24" x14ac:dyDescent="0.2">
      <c r="A117" s="150"/>
      <c r="B117" s="143" t="s">
        <v>155</v>
      </c>
      <c r="C117" s="236"/>
      <c r="D117" s="248"/>
      <c r="E117" s="141"/>
      <c r="F117" s="258"/>
      <c r="G117" s="181"/>
    </row>
    <row r="118" spans="1:7" s="48" customFormat="1" ht="12" x14ac:dyDescent="0.2">
      <c r="A118" s="150"/>
      <c r="B118" s="249" t="s">
        <v>154</v>
      </c>
      <c r="C118" s="236"/>
      <c r="D118" s="248"/>
      <c r="E118" s="141"/>
      <c r="F118" s="258"/>
      <c r="G118" s="181"/>
    </row>
    <row r="119" spans="1:7" s="48" customFormat="1" ht="36" x14ac:dyDescent="0.2">
      <c r="A119" s="150"/>
      <c r="B119" s="143" t="s">
        <v>153</v>
      </c>
      <c r="C119" s="236"/>
      <c r="D119" s="248"/>
      <c r="E119" s="141"/>
      <c r="F119" s="258"/>
      <c r="G119" s="181"/>
    </row>
    <row r="120" spans="1:7" s="48" customFormat="1" ht="24" x14ac:dyDescent="0.2">
      <c r="A120" s="150"/>
      <c r="B120" s="143" t="s">
        <v>152</v>
      </c>
      <c r="C120" s="236"/>
      <c r="D120" s="248"/>
      <c r="E120" s="141"/>
      <c r="F120" s="258"/>
      <c r="G120" s="181"/>
    </row>
    <row r="121" spans="1:7" s="48" customFormat="1" ht="36" x14ac:dyDescent="0.2">
      <c r="A121" s="150"/>
      <c r="B121" s="143" t="s">
        <v>151</v>
      </c>
      <c r="C121" s="236"/>
      <c r="D121" s="248"/>
      <c r="E121" s="141"/>
      <c r="F121" s="258"/>
      <c r="G121" s="181"/>
    </row>
    <row r="122" spans="1:7" s="48" customFormat="1" ht="36" customHeight="1" x14ac:dyDescent="0.2">
      <c r="A122" s="150"/>
      <c r="B122" s="143" t="s">
        <v>150</v>
      </c>
      <c r="C122" s="236"/>
      <c r="D122" s="248"/>
      <c r="E122" s="141"/>
      <c r="F122" s="258"/>
      <c r="G122" s="181"/>
    </row>
    <row r="123" spans="1:7" s="48" customFormat="1" ht="12" x14ac:dyDescent="0.2">
      <c r="A123" s="150"/>
      <c r="B123" s="249" t="s">
        <v>149</v>
      </c>
      <c r="C123" s="236"/>
      <c r="D123" s="248"/>
      <c r="E123" s="141"/>
      <c r="F123" s="258"/>
      <c r="G123" s="181"/>
    </row>
    <row r="124" spans="1:7" s="48" customFormat="1" ht="60" x14ac:dyDescent="0.2">
      <c r="A124" s="150"/>
      <c r="B124" s="143" t="s">
        <v>148</v>
      </c>
      <c r="C124" s="236"/>
      <c r="D124" s="248"/>
      <c r="E124" s="141"/>
      <c r="F124" s="258"/>
      <c r="G124" s="181"/>
    </row>
    <row r="125" spans="1:7" s="48" customFormat="1" ht="60" x14ac:dyDescent="0.2">
      <c r="A125" s="150"/>
      <c r="B125" s="143" t="s">
        <v>147</v>
      </c>
      <c r="C125" s="236" t="s">
        <v>146</v>
      </c>
      <c r="D125" s="248">
        <v>1</v>
      </c>
      <c r="E125" s="257"/>
      <c r="F125" s="258">
        <f>D125*E125</f>
        <v>0</v>
      </c>
      <c r="G125" s="181"/>
    </row>
    <row r="126" spans="1:7" s="48" customFormat="1" ht="12" x14ac:dyDescent="0.25">
      <c r="A126" s="136" t="s">
        <v>141</v>
      </c>
      <c r="B126" s="250" t="s">
        <v>145</v>
      </c>
      <c r="C126" s="134"/>
      <c r="D126" s="134"/>
      <c r="E126" s="272">
        <f>SUM(F115:F125)</f>
        <v>0</v>
      </c>
      <c r="F126" s="272">
        <f>SUM(F109:F125)</f>
        <v>0</v>
      </c>
      <c r="G126" s="192"/>
    </row>
    <row r="127" spans="1:7" s="48" customFormat="1" ht="12" x14ac:dyDescent="0.25">
      <c r="A127" s="144"/>
      <c r="B127" s="240"/>
      <c r="C127" s="142"/>
      <c r="D127" s="142"/>
      <c r="E127" s="149"/>
      <c r="F127" s="149"/>
      <c r="G127" s="180"/>
    </row>
    <row r="128" spans="1:7" s="48" customFormat="1" ht="12" x14ac:dyDescent="0.25">
      <c r="A128" s="144"/>
      <c r="B128" s="240"/>
      <c r="C128" s="142"/>
      <c r="D128" s="142"/>
      <c r="E128" s="149"/>
      <c r="F128" s="149"/>
      <c r="G128" s="180"/>
    </row>
    <row r="129" spans="1:7" s="48" customFormat="1" ht="12" x14ac:dyDescent="0.25">
      <c r="A129" s="144"/>
      <c r="B129" s="240"/>
      <c r="C129" s="142"/>
      <c r="D129" s="142"/>
      <c r="E129" s="149"/>
      <c r="F129" s="149"/>
      <c r="G129" s="180"/>
    </row>
    <row r="130" spans="1:7" s="48" customFormat="1" ht="12" x14ac:dyDescent="0.25">
      <c r="A130" s="144"/>
      <c r="B130" s="240"/>
      <c r="C130" s="142"/>
      <c r="D130" s="142"/>
      <c r="E130" s="149"/>
      <c r="F130" s="149"/>
      <c r="G130" s="180"/>
    </row>
    <row r="131" spans="1:7" s="48" customFormat="1" ht="12" x14ac:dyDescent="0.25">
      <c r="A131" s="144"/>
      <c r="B131" s="240"/>
      <c r="C131" s="142"/>
      <c r="D131" s="142"/>
      <c r="E131" s="149"/>
      <c r="F131" s="149"/>
      <c r="G131" s="180"/>
    </row>
    <row r="132" spans="1:7" s="48" customFormat="1" ht="12" x14ac:dyDescent="0.25">
      <c r="A132" s="144"/>
      <c r="B132" s="240"/>
      <c r="C132" s="142"/>
      <c r="D132" s="142"/>
      <c r="E132" s="149"/>
      <c r="F132" s="149"/>
      <c r="G132" s="180"/>
    </row>
    <row r="133" spans="1:7" s="48" customFormat="1" ht="12" x14ac:dyDescent="0.25">
      <c r="A133" s="144"/>
      <c r="B133" s="240"/>
      <c r="C133" s="142"/>
      <c r="D133" s="142"/>
      <c r="E133" s="149"/>
      <c r="F133" s="149"/>
      <c r="G133" s="180"/>
    </row>
    <row r="134" spans="1:7" s="48" customFormat="1" ht="12" x14ac:dyDescent="0.25">
      <c r="A134" s="144"/>
      <c r="B134" s="240"/>
      <c r="C134" s="142"/>
      <c r="D134" s="142"/>
      <c r="E134" s="149"/>
      <c r="F134" s="149"/>
      <c r="G134" s="180"/>
    </row>
    <row r="135" spans="1:7" s="48" customFormat="1" ht="12" x14ac:dyDescent="0.25">
      <c r="A135" s="144"/>
      <c r="B135" s="240"/>
      <c r="C135" s="142"/>
      <c r="D135" s="142"/>
      <c r="E135" s="149"/>
      <c r="F135" s="149"/>
      <c r="G135" s="180"/>
    </row>
    <row r="136" spans="1:7" s="48" customFormat="1" ht="12" x14ac:dyDescent="0.25">
      <c r="A136" s="144"/>
      <c r="B136" s="240"/>
      <c r="C136" s="142"/>
      <c r="D136" s="142"/>
      <c r="E136" s="149"/>
      <c r="F136" s="149"/>
      <c r="G136" s="180"/>
    </row>
    <row r="137" spans="1:7" s="48" customFormat="1" ht="12" x14ac:dyDescent="0.25">
      <c r="A137" s="144"/>
      <c r="B137" s="240"/>
      <c r="C137" s="142"/>
      <c r="D137" s="142"/>
      <c r="E137" s="149"/>
      <c r="F137" s="149"/>
      <c r="G137" s="180"/>
    </row>
    <row r="138" spans="1:7" s="48" customFormat="1" ht="12" x14ac:dyDescent="0.25">
      <c r="A138" s="144"/>
      <c r="B138" s="240"/>
      <c r="C138" s="142"/>
      <c r="D138" s="142"/>
      <c r="E138" s="149"/>
      <c r="F138" s="149"/>
      <c r="G138" s="180"/>
    </row>
    <row r="139" spans="1:7" s="48" customFormat="1" ht="12" x14ac:dyDescent="0.25">
      <c r="A139" s="144"/>
      <c r="B139" s="240"/>
      <c r="C139" s="142"/>
      <c r="D139" s="142"/>
      <c r="E139" s="149"/>
      <c r="F139" s="149"/>
      <c r="G139" s="180"/>
    </row>
    <row r="140" spans="1:7" s="48" customFormat="1" ht="12" x14ac:dyDescent="0.25">
      <c r="A140" s="144"/>
      <c r="B140" s="240"/>
      <c r="C140" s="142"/>
      <c r="D140" s="142"/>
      <c r="E140" s="149"/>
      <c r="F140" s="149"/>
      <c r="G140" s="180"/>
    </row>
    <row r="141" spans="1:7" s="48" customFormat="1" ht="12" x14ac:dyDescent="0.25">
      <c r="A141" s="144"/>
      <c r="B141" s="240"/>
      <c r="C141" s="142"/>
      <c r="D141" s="142"/>
      <c r="E141" s="149"/>
      <c r="F141" s="149"/>
      <c r="G141" s="180"/>
    </row>
    <row r="142" spans="1:7" x14ac:dyDescent="0.25">
      <c r="A142" s="144"/>
      <c r="B142" s="240"/>
      <c r="C142" s="142"/>
      <c r="D142" s="142"/>
      <c r="E142" s="149"/>
      <c r="F142" s="149"/>
      <c r="G142" s="180"/>
    </row>
    <row r="143" spans="1:7" s="48" customFormat="1" ht="12" x14ac:dyDescent="0.25">
      <c r="A143" s="136"/>
      <c r="B143" s="135" t="s">
        <v>8</v>
      </c>
      <c r="C143" s="134"/>
      <c r="D143" s="134"/>
      <c r="E143" s="148"/>
      <c r="F143" s="148"/>
      <c r="G143" s="191"/>
    </row>
    <row r="144" spans="1:7" x14ac:dyDescent="0.2">
      <c r="A144" s="144"/>
      <c r="B144" s="240"/>
      <c r="C144" s="144"/>
      <c r="D144" s="144"/>
      <c r="E144" s="147"/>
      <c r="F144" s="147"/>
      <c r="G144" s="196"/>
    </row>
    <row r="145" spans="1:7" x14ac:dyDescent="0.2">
      <c r="A145" s="144" t="s">
        <v>144</v>
      </c>
      <c r="B145" s="252" t="str">
        <f>B55</f>
        <v>MIKROLOKACIJA I ZAŠTITA POSTOJEĆIH INSTALACIJA</v>
      </c>
      <c r="C145" s="253"/>
      <c r="D145" s="144"/>
      <c r="E145" s="293">
        <f>E57</f>
        <v>0</v>
      </c>
      <c r="F145" s="293"/>
      <c r="G145" s="197"/>
    </row>
    <row r="146" spans="1:7" x14ac:dyDescent="0.2">
      <c r="A146" s="144"/>
      <c r="B146" s="240"/>
      <c r="C146" s="144"/>
      <c r="D146" s="144"/>
      <c r="E146" s="146"/>
      <c r="F146" s="256"/>
      <c r="G146" s="197"/>
    </row>
    <row r="147" spans="1:7" x14ac:dyDescent="0.2">
      <c r="A147" s="144" t="s">
        <v>143</v>
      </c>
      <c r="B147" s="240" t="str">
        <f>B60</f>
        <v>GRAĐEVINSKI RADOVI</v>
      </c>
      <c r="C147" s="253"/>
      <c r="D147" s="144"/>
      <c r="E147" s="293">
        <f>E92</f>
        <v>0</v>
      </c>
      <c r="F147" s="293"/>
      <c r="G147" s="197"/>
    </row>
    <row r="148" spans="1:7" x14ac:dyDescent="0.2">
      <c r="A148" s="144"/>
      <c r="B148" s="240"/>
      <c r="C148" s="144"/>
      <c r="D148" s="144"/>
      <c r="E148" s="146"/>
      <c r="F148" s="256"/>
      <c r="G148" s="197"/>
    </row>
    <row r="149" spans="1:7" x14ac:dyDescent="0.2">
      <c r="A149" s="144" t="s">
        <v>142</v>
      </c>
      <c r="B149" s="240" t="str">
        <f>B95</f>
        <v>ELEKTROTEHNIČKI RADOVI</v>
      </c>
      <c r="C149" s="253"/>
      <c r="D149" s="144"/>
      <c r="E149" s="293">
        <f>E111</f>
        <v>0</v>
      </c>
      <c r="F149" s="293"/>
      <c r="G149" s="197"/>
    </row>
    <row r="150" spans="1:7" x14ac:dyDescent="0.2">
      <c r="A150" s="144"/>
      <c r="B150" s="240"/>
      <c r="C150" s="144"/>
      <c r="D150" s="144"/>
      <c r="E150" s="146"/>
      <c r="F150" s="256"/>
      <c r="G150" s="197"/>
    </row>
    <row r="151" spans="1:7" x14ac:dyDescent="0.2">
      <c r="A151" s="144" t="s">
        <v>141</v>
      </c>
      <c r="B151" s="240" t="str">
        <f>B114</f>
        <v>OSTALI RADOVI</v>
      </c>
      <c r="C151" s="253"/>
      <c r="D151" s="144"/>
      <c r="E151" s="293">
        <f>E126</f>
        <v>0</v>
      </c>
      <c r="F151" s="293"/>
      <c r="G151" s="197"/>
    </row>
    <row r="152" spans="1:7" x14ac:dyDescent="0.2">
      <c r="A152" s="140"/>
      <c r="B152" s="254"/>
      <c r="C152" s="255"/>
      <c r="D152" s="140"/>
      <c r="E152" s="145"/>
      <c r="F152" s="145"/>
      <c r="G152" s="198"/>
    </row>
    <row r="153" spans="1:7" x14ac:dyDescent="0.25">
      <c r="A153" s="136"/>
      <c r="B153" s="135" t="s">
        <v>140</v>
      </c>
      <c r="C153" s="134"/>
      <c r="D153" s="134"/>
      <c r="E153" s="272">
        <f>SUM(E145:F151)</f>
        <v>0</v>
      </c>
      <c r="F153" s="272"/>
      <c r="G153" s="192"/>
    </row>
    <row r="154" spans="1:7" x14ac:dyDescent="0.2">
      <c r="A154" s="140"/>
      <c r="B154" s="139"/>
      <c r="C154" s="138"/>
      <c r="D154" s="138"/>
      <c r="E154" s="137"/>
      <c r="F154" s="137"/>
      <c r="G154" s="199"/>
    </row>
    <row r="156" spans="1:7" x14ac:dyDescent="0.25">
      <c r="A156" s="133"/>
      <c r="B156" s="132"/>
      <c r="C156" s="131"/>
      <c r="D156" s="131"/>
      <c r="E156" s="130"/>
      <c r="F156" s="130"/>
      <c r="G156" s="130"/>
    </row>
    <row r="157" spans="1:7" x14ac:dyDescent="0.25">
      <c r="A157" s="133"/>
      <c r="B157" s="132"/>
      <c r="C157" s="131"/>
      <c r="D157" s="131"/>
      <c r="E157" s="130"/>
      <c r="F157" s="130"/>
      <c r="G157" s="130"/>
    </row>
    <row r="158" spans="1:7" x14ac:dyDescent="0.25">
      <c r="A158" s="133"/>
      <c r="B158" s="132"/>
      <c r="C158" s="131"/>
      <c r="D158" s="131"/>
      <c r="E158" s="130"/>
      <c r="F158" s="130"/>
      <c r="G158" s="130"/>
    </row>
    <row r="159" spans="1:7" x14ac:dyDescent="0.25">
      <c r="A159" s="133"/>
      <c r="B159" s="132"/>
      <c r="C159" s="131"/>
      <c r="D159" s="131"/>
      <c r="E159" s="130"/>
      <c r="F159" s="130"/>
      <c r="G159" s="130"/>
    </row>
    <row r="160" spans="1:7" x14ac:dyDescent="0.25">
      <c r="A160" s="133"/>
      <c r="B160" s="132"/>
      <c r="C160" s="131"/>
      <c r="D160" s="131"/>
      <c r="E160" s="130"/>
      <c r="F160" s="130"/>
      <c r="G160" s="130"/>
    </row>
    <row r="161" spans="1:7" x14ac:dyDescent="0.25">
      <c r="A161" s="133"/>
      <c r="B161" s="132"/>
      <c r="C161" s="131"/>
      <c r="D161" s="131"/>
      <c r="E161" s="130"/>
      <c r="F161" s="130"/>
      <c r="G161" s="130"/>
    </row>
  </sheetData>
  <sheetProtection algorithmName="SHA-512" hashValue="skkMePlZlgM0nstDO4FOuQEv8HG4GMRLMkH2aQCIFP7vJWwAQHX/GyJBA9UbhqiCcdFP84aSjWfGHgGJ6ZYNdg==" saltValue="1et6vutcoA4rU9sR/Jt2FQ==" spinCount="100000" sheet="1" objects="1" scenarios="1"/>
  <mergeCells count="42">
    <mergeCell ref="E153:F153"/>
    <mergeCell ref="E147:F147"/>
    <mergeCell ref="E149:F149"/>
    <mergeCell ref="E151:F151"/>
    <mergeCell ref="E126:F126"/>
    <mergeCell ref="E145:F145"/>
    <mergeCell ref="B14:F14"/>
    <mergeCell ref="B15:F15"/>
    <mergeCell ref="B16:F16"/>
    <mergeCell ref="B33:F33"/>
    <mergeCell ref="B39:F39"/>
    <mergeCell ref="B35:F35"/>
    <mergeCell ref="B17:F17"/>
    <mergeCell ref="B18:F18"/>
    <mergeCell ref="B19:F19"/>
    <mergeCell ref="B27:F27"/>
    <mergeCell ref="B34:F34"/>
    <mergeCell ref="B28:F28"/>
    <mergeCell ref="B29:F29"/>
    <mergeCell ref="B32:F32"/>
    <mergeCell ref="B20:F20"/>
    <mergeCell ref="B21:F21"/>
    <mergeCell ref="B2:F2"/>
    <mergeCell ref="C3:D4"/>
    <mergeCell ref="C5:D6"/>
    <mergeCell ref="C7:D7"/>
    <mergeCell ref="C8:D9"/>
    <mergeCell ref="E8:F9"/>
    <mergeCell ref="E5:F6"/>
    <mergeCell ref="E3:F4"/>
    <mergeCell ref="E7:F7"/>
    <mergeCell ref="B31:F31"/>
    <mergeCell ref="E57:F57"/>
    <mergeCell ref="E92:F92"/>
    <mergeCell ref="E111:F111"/>
    <mergeCell ref="B22:F22"/>
    <mergeCell ref="B23:F23"/>
    <mergeCell ref="B26:F26"/>
    <mergeCell ref="B24:F24"/>
    <mergeCell ref="B25:F25"/>
    <mergeCell ref="B37:F37"/>
    <mergeCell ref="B36:F36"/>
  </mergeCells>
  <pageMargins left="0.98425196850393704" right="0.98425196850393704" top="0.35433070866141736" bottom="0.35433070866141736" header="0.15748031496062992" footer="0.15748031496062992"/>
  <pageSetup paperSize="9" fitToHeight="0" orientation="portrait" useFirstPageNumber="1" r:id="rId1"/>
  <headerFooter alignWithMargins="0">
    <oddFooter>&amp;C&amp;7
VV-ELEKTROPROJEKT d.o.o., Ehrlichova 9, HR-10000 Zagreb, OIB: 52645592648, MB: 1983547&amp;R&amp;7Stranica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CB93F-132E-43CD-87A1-0BAC3144ADF1}">
  <sheetPr>
    <pageSetUpPr fitToPage="1"/>
  </sheetPr>
  <dimension ref="A1:G19"/>
  <sheetViews>
    <sheetView workbookViewId="0">
      <selection activeCell="F7" sqref="F7"/>
    </sheetView>
  </sheetViews>
  <sheetFormatPr defaultRowHeight="15" x14ac:dyDescent="0.25"/>
  <cols>
    <col min="2" max="2" width="48.28515625" customWidth="1"/>
    <col min="3" max="3" width="5.42578125" customWidth="1"/>
    <col min="4" max="4" width="4.7109375" customWidth="1"/>
    <col min="5" max="5" width="3.7109375" customWidth="1"/>
    <col min="6" max="6" width="26" customWidth="1"/>
  </cols>
  <sheetData>
    <row r="1" spans="1:7" x14ac:dyDescent="0.25">
      <c r="A1" s="204"/>
      <c r="B1" s="204"/>
      <c r="C1" s="204"/>
      <c r="D1" s="204"/>
      <c r="E1" s="204"/>
      <c r="F1" s="204"/>
      <c r="G1" s="204"/>
    </row>
    <row r="2" spans="1:7" x14ac:dyDescent="0.25">
      <c r="A2" s="204"/>
      <c r="B2" s="204"/>
      <c r="C2" s="204"/>
      <c r="D2" s="204"/>
      <c r="E2" s="204"/>
      <c r="F2" s="204"/>
      <c r="G2" s="204"/>
    </row>
    <row r="3" spans="1:7" ht="40.5" customHeight="1" thickBot="1" x14ac:dyDescent="0.3">
      <c r="A3" s="204"/>
      <c r="B3" s="205" t="s">
        <v>223</v>
      </c>
      <c r="C3" s="206"/>
      <c r="D3" s="206"/>
      <c r="E3" s="206"/>
      <c r="F3" s="207" t="s">
        <v>224</v>
      </c>
      <c r="G3" s="204"/>
    </row>
    <row r="4" spans="1:7" ht="15.75" x14ac:dyDescent="0.25">
      <c r="A4" s="204"/>
      <c r="B4" s="208"/>
      <c r="C4" s="208"/>
      <c r="D4" s="208"/>
      <c r="E4" s="208"/>
      <c r="F4" s="209"/>
      <c r="G4" s="204"/>
    </row>
    <row r="5" spans="1:7" ht="15.75" x14ac:dyDescent="0.25">
      <c r="A5" s="204"/>
      <c r="B5" s="208"/>
      <c r="C5" s="208"/>
      <c r="D5" s="208"/>
      <c r="E5" s="208"/>
      <c r="F5" s="209"/>
      <c r="G5" s="204"/>
    </row>
    <row r="6" spans="1:7" ht="35.25" customHeight="1" x14ac:dyDescent="0.25">
      <c r="A6" s="204"/>
      <c r="B6" s="210" t="s">
        <v>226</v>
      </c>
      <c r="C6" s="211"/>
      <c r="D6" s="211"/>
      <c r="E6" s="211"/>
      <c r="F6" s="212">
        <f>'TROŠKOVNIK GRAĐ- OBRT. RADOVA'!F129</f>
        <v>0</v>
      </c>
      <c r="G6" s="204"/>
    </row>
    <row r="7" spans="1:7" ht="27" customHeight="1" x14ac:dyDescent="0.25">
      <c r="A7" s="204"/>
      <c r="B7" s="210" t="s">
        <v>158</v>
      </c>
      <c r="C7" s="211"/>
      <c r="D7" s="211"/>
      <c r="E7" s="211"/>
      <c r="F7" s="212" cm="1">
        <f t="array" ref="F7:G7">'Troškovnik ELEKTRO'!E153:F153</f>
        <v>0</v>
      </c>
      <c r="G7" s="226">
        <v>0</v>
      </c>
    </row>
    <row r="8" spans="1:7" ht="15.75" x14ac:dyDescent="0.25">
      <c r="A8" s="204"/>
      <c r="B8" s="213"/>
      <c r="C8" s="214"/>
      <c r="D8" s="214"/>
      <c r="E8" s="214"/>
      <c r="F8" s="215"/>
      <c r="G8" s="204"/>
    </row>
    <row r="9" spans="1:7" ht="15.75" x14ac:dyDescent="0.25">
      <c r="A9" s="204"/>
      <c r="B9" s="216"/>
      <c r="C9" s="217"/>
      <c r="D9" s="217"/>
      <c r="E9" s="217"/>
      <c r="F9" s="218"/>
      <c r="G9" s="204"/>
    </row>
    <row r="10" spans="1:7" ht="37.5" customHeight="1" x14ac:dyDescent="0.25">
      <c r="A10" s="204"/>
      <c r="B10" s="210" t="s">
        <v>227</v>
      </c>
      <c r="C10" s="211"/>
      <c r="D10" s="211"/>
      <c r="E10" s="211"/>
      <c r="F10" s="219">
        <f>F6+F7</f>
        <v>0</v>
      </c>
      <c r="G10" s="204"/>
    </row>
    <row r="11" spans="1:7" ht="39.75" customHeight="1" thickBot="1" x14ac:dyDescent="0.3">
      <c r="A11" s="204"/>
      <c r="B11" s="220" t="s">
        <v>225</v>
      </c>
      <c r="C11" s="221"/>
      <c r="D11" s="221"/>
      <c r="E11" s="221"/>
      <c r="F11" s="222">
        <f>F10*0.25</f>
        <v>0</v>
      </c>
      <c r="G11" s="204"/>
    </row>
    <row r="12" spans="1:7" ht="57.75" customHeight="1" thickTop="1" x14ac:dyDescent="0.25">
      <c r="A12" s="204"/>
      <c r="B12" s="223" t="s">
        <v>228</v>
      </c>
      <c r="C12" s="224"/>
      <c r="D12" s="224"/>
      <c r="E12" s="224"/>
      <c r="F12" s="225">
        <f>F10+F11</f>
        <v>0</v>
      </c>
      <c r="G12" s="204"/>
    </row>
    <row r="13" spans="1:7" x14ac:dyDescent="0.25">
      <c r="A13" s="204"/>
      <c r="B13" s="204"/>
      <c r="C13" s="204"/>
      <c r="D13" s="204"/>
      <c r="E13" s="204"/>
      <c r="F13" s="204"/>
      <c r="G13" s="204"/>
    </row>
    <row r="14" spans="1:7" x14ac:dyDescent="0.25">
      <c r="A14" s="204"/>
      <c r="B14" s="204"/>
      <c r="C14" s="204"/>
      <c r="D14" s="204"/>
      <c r="E14" s="204"/>
      <c r="F14" s="204"/>
      <c r="G14" s="204"/>
    </row>
    <row r="15" spans="1:7" x14ac:dyDescent="0.25">
      <c r="A15" s="204"/>
      <c r="B15" s="204"/>
      <c r="C15" s="204"/>
      <c r="D15" s="204"/>
      <c r="E15" s="204"/>
      <c r="F15" s="204"/>
      <c r="G15" s="204"/>
    </row>
    <row r="16" spans="1:7" x14ac:dyDescent="0.25">
      <c r="A16" s="204"/>
      <c r="B16" s="204"/>
      <c r="C16" s="204"/>
      <c r="D16" s="204"/>
      <c r="E16" s="204"/>
      <c r="F16" s="204"/>
      <c r="G16" s="204"/>
    </row>
    <row r="17" spans="1:7" x14ac:dyDescent="0.25">
      <c r="A17" s="204"/>
      <c r="B17" s="204"/>
      <c r="C17" s="204"/>
      <c r="D17" s="204"/>
      <c r="E17" s="204"/>
      <c r="F17" s="204"/>
      <c r="G17" s="204"/>
    </row>
    <row r="18" spans="1:7" x14ac:dyDescent="0.25">
      <c r="A18" s="204"/>
      <c r="B18" s="204"/>
      <c r="C18" s="204"/>
      <c r="D18" s="204"/>
      <c r="E18" s="204"/>
      <c r="F18" s="204"/>
      <c r="G18" s="204"/>
    </row>
    <row r="19" spans="1:7" x14ac:dyDescent="0.25">
      <c r="A19" s="204"/>
      <c r="B19" s="204"/>
      <c r="C19" s="204"/>
      <c r="D19" s="204"/>
      <c r="E19" s="204"/>
      <c r="F19" s="204"/>
      <c r="G19" s="204"/>
    </row>
  </sheetData>
  <sheetProtection algorithmName="SHA-512" hashValue="PTRa5/vq8Yu8/2X0X7vWSiyYB5wzIvk/4qZrlrjNHJJHX6SGXslm51TQLKRtGzm9+FujJGiv0GTfSkzUemZJQg==" saltValue="5qXRmkf5DuQOcjomy47BBA==" spinCount="100000" sheet="1" objects="1" scenarios="1"/>
  <pageMargins left="0.7" right="0.7" top="0.75" bottom="0.75" header="0.3" footer="0.3"/>
  <pageSetup paperSize="9" scale="8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NASLOVNICA - GRAĐ.-OBRT. RADOVI</vt:lpstr>
      <vt:lpstr>TROŠKOVNIK GRAĐ- OBRT. RADOVA</vt:lpstr>
      <vt:lpstr>NASLOVNICA - ELEKTRO</vt:lpstr>
      <vt:lpstr>Troškovnik ELEKTRO</vt:lpstr>
      <vt:lpstr>REKAPITULACIJA</vt:lpstr>
      <vt:lpstr>'NASLOVNICA - ELEKTRO'!Print_Area</vt:lpstr>
      <vt:lpstr>'NASLOVNICA - GRAĐ.-OBRT. RADOVI'!Print_Area</vt:lpstr>
      <vt:lpstr>'TROŠKOVNIK GRAĐ- OBRT. RADOVA'!Print_Area</vt:lpstr>
      <vt:lpstr>'NASLOVNICA - ELEKTRO'!Print_Titles</vt:lpstr>
      <vt:lpstr>'Troškovnik ELEKTRO'!Print_Titles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GH</dc:creator>
  <cp:lastModifiedBy>Jagoda Renuša</cp:lastModifiedBy>
  <cp:lastPrinted>2023-09-18T07:36:10Z</cp:lastPrinted>
  <dcterms:created xsi:type="dcterms:W3CDTF">2015-06-05T18:19:34Z</dcterms:created>
  <dcterms:modified xsi:type="dcterms:W3CDTF">2023-10-13T12:20:50Z</dcterms:modified>
</cp:coreProperties>
</file>